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есная 3а (2)" sheetId="1" r:id="rId1"/>
    <sheet name="Лесная 3а" sheetId="2" r:id="rId2"/>
  </sheets>
  <definedNames/>
  <calcPr fullCalcOnLoad="1"/>
</workbook>
</file>

<file path=xl/sharedStrings.xml><?xml version="1.0" encoding="utf-8"?>
<sst xmlns="http://schemas.openxmlformats.org/spreadsheetml/2006/main" count="1256" uniqueCount="474">
  <si>
    <t>СВОДНЫЙ АКТ ПРИЕМКИ</t>
  </si>
  <si>
    <t>Техническое обслуживание жилого дома</t>
  </si>
  <si>
    <t>сумма (руб)</t>
  </si>
  <si>
    <t>Санитарная уборка мест общего пользования</t>
  </si>
  <si>
    <t>Обеспечение санитарного состояния придомовой территории</t>
  </si>
  <si>
    <t>Вывоз твердых бытовых отходов и крупногабаритного мусора</t>
  </si>
  <si>
    <t>Техобслуживание  конструктивных частей жилого дома</t>
  </si>
  <si>
    <t>Центральное отопление</t>
  </si>
  <si>
    <t>Христофоров, Крупич</t>
  </si>
  <si>
    <t>Ерлин</t>
  </si>
  <si>
    <t>Конюшенко, Ерлин, Овсянников</t>
  </si>
  <si>
    <t>Техническое обслуживание внутренней системы электроснабжения и электротехнических устройств.</t>
  </si>
  <si>
    <t>Ерюков</t>
  </si>
  <si>
    <t>ИТОГО по содержанию жилищного фонда</t>
  </si>
  <si>
    <t>Крупич</t>
  </si>
  <si>
    <t>Музыченко, Конюшенко</t>
  </si>
  <si>
    <t>Конюшенко</t>
  </si>
  <si>
    <t>Кривенчук, Ставицкий</t>
  </si>
  <si>
    <t>Конюшенко, Овсянников</t>
  </si>
  <si>
    <t>Овсянников</t>
  </si>
  <si>
    <t>Музыченко</t>
  </si>
  <si>
    <t>Крупич, Сауков</t>
  </si>
  <si>
    <t>11.08.Обход, осмотр подвалов, канализации</t>
  </si>
  <si>
    <t>17.08.Обход, осмотр подвалов, канализации</t>
  </si>
  <si>
    <t>Денисов</t>
  </si>
  <si>
    <t>Ерлин, Овсяников</t>
  </si>
  <si>
    <t>Христофоров, Овсянников</t>
  </si>
  <si>
    <t>Христофоров</t>
  </si>
  <si>
    <t>18.11.Осмотр внутридомовых инженерных сетей, осмотр смотровых колодцев</t>
  </si>
  <si>
    <t>Крупич, Христофоров, Денисов, Музыченко</t>
  </si>
  <si>
    <t>Денисов, Христофоров</t>
  </si>
  <si>
    <t>Денисов, Христофоров, Овсянников</t>
  </si>
  <si>
    <t>Ерлин, Конюшенко</t>
  </si>
  <si>
    <t>Ерлин, Овсянников</t>
  </si>
  <si>
    <t>13.04.Плановый осмотр инженерных сетей (канализация, отопление, водоснабжение, электроснабжение)</t>
  </si>
  <si>
    <t>Угрюмов, Овсянников, Конюшенко, Музыченко, Сауков, Ерюков</t>
  </si>
  <si>
    <t>20.04.осмотр техподвалов на предмет протекания, осмотр сетей канализации</t>
  </si>
  <si>
    <t>Сауков, Конюшекнко, Овсяников, Угрюмов, Ерлин</t>
  </si>
  <si>
    <t>28.04.осмотр техподвалов на предмет протекания, осмотр сетей канализации</t>
  </si>
  <si>
    <t>Сауков, Конюшенко, Овсяников, Угрюмов, Ерлин</t>
  </si>
  <si>
    <t>Денисов, Овсянников</t>
  </si>
  <si>
    <t>Денисов, Конюшенко</t>
  </si>
  <si>
    <t>испонитель</t>
  </si>
  <si>
    <t>Ерлин, Христофоров</t>
  </si>
  <si>
    <t>Денисов, Музыченко</t>
  </si>
  <si>
    <t>Денисов, Ерлин</t>
  </si>
  <si>
    <t>Музыченко, Христофоров</t>
  </si>
  <si>
    <t>Ерлин, Христофоров, Овсянников</t>
  </si>
  <si>
    <t>Крупич, Христофоров</t>
  </si>
  <si>
    <t>Овсянников, Ерлин</t>
  </si>
  <si>
    <t>Ерлин, Овсянников, Музыченко</t>
  </si>
  <si>
    <t>Сауков, Музыченко</t>
  </si>
  <si>
    <t>15.11.Осмотр инж.сетей, долив масла в колбы термометров</t>
  </si>
  <si>
    <t>Христофоров, Ерлин, Овсянников</t>
  </si>
  <si>
    <t>05.05.Осмотр инженерных сетей перед праздничными днями</t>
  </si>
  <si>
    <t>сауков, Денисов, Конюшенко, Музыченко, Ерюков</t>
  </si>
  <si>
    <t>12.05. Осмотр подвалов, системы отопления</t>
  </si>
  <si>
    <t>Музыченко, Овсянников, Денисов, Конюшенко</t>
  </si>
  <si>
    <t>18.05. Осмотр сети канализации</t>
  </si>
  <si>
    <t>Денисов, Овсянников, музыченко</t>
  </si>
  <si>
    <t>29.05. Осмотр эл.щитовых</t>
  </si>
  <si>
    <t>Денисов, Ерлин, Овсянников</t>
  </si>
  <si>
    <t>июнь 2011 года, выкос травы</t>
  </si>
  <si>
    <t>08.06.Установка двери в подвал</t>
  </si>
  <si>
    <t>15.06.Замена входных дверей в подвал</t>
  </si>
  <si>
    <t>16.06.Установка дверей в подвал</t>
  </si>
  <si>
    <t>Христофоров, Музыченко, Овсянников</t>
  </si>
  <si>
    <t>28.06. Изготовление решоток на подвальных окнах</t>
  </si>
  <si>
    <t>июль 2011гТехобслуживание  конструктивных частей жилого дома</t>
  </si>
  <si>
    <t>11.08.Очистка подвала от мусора</t>
  </si>
  <si>
    <t>22.09.утепление межпанельных швов</t>
  </si>
  <si>
    <t>Христофоров, Музыченко</t>
  </si>
  <si>
    <t>30.09. утепление окон подвала</t>
  </si>
  <si>
    <t>03.10. Утепление подвальных окон</t>
  </si>
  <si>
    <t>05.10. Утепление подвальных окон</t>
  </si>
  <si>
    <t>18.10. Установка пружин на входные двери</t>
  </si>
  <si>
    <t>18.10. Остекление окон в подъезде</t>
  </si>
  <si>
    <t>17.11.Осмотр подъездов, подвалов. Снятие размеров для остекления</t>
  </si>
  <si>
    <t>Христофоров, Денисов</t>
  </si>
  <si>
    <t>25.11.Осмотр подвалов, закрытие подвалов</t>
  </si>
  <si>
    <t>28.11.Установка замков на подвалы</t>
  </si>
  <si>
    <t>Ерлин, сауков</t>
  </si>
  <si>
    <t>06.12.Заявка кв 39.Обследование квартиры на предмет затопления</t>
  </si>
  <si>
    <t>07.12.Подгонка дверей подвалов, закрытие подвалов на замок</t>
  </si>
  <si>
    <t>19.12. Заявка 3248. кв 48,25. Ремонт дверей подъездов</t>
  </si>
  <si>
    <t>16.01.Заявка.Пробивка вент.вытяжек на крыше</t>
  </si>
  <si>
    <t>07.03.Удаление сосулек с крыш</t>
  </si>
  <si>
    <t>Христофоров, Ерлин, Овсянников, Конюшенко, Угрюмов</t>
  </si>
  <si>
    <t>11.03.Удаление сосулек с крыш</t>
  </si>
  <si>
    <t>12.03.Удаление сосулек с крыш</t>
  </si>
  <si>
    <t>16.03.Удаление сосулек с крыш</t>
  </si>
  <si>
    <t>11.04. Открывание окон подвалов</t>
  </si>
  <si>
    <t>Овсянников, Конюшенко</t>
  </si>
  <si>
    <t>12.07.Заявка 527 кв 6. Не работает вентиляция. Выполнены работы по вскрытию вент.короба на крыше. Вентканалы чистые. Причин плохой работы вентиляции не обнаружено</t>
  </si>
  <si>
    <t>12.08.Испытание теплотрассы</t>
  </si>
  <si>
    <t>15.08.Опрессовка системы отопления,</t>
  </si>
  <si>
    <t>Крупич, Овсянников</t>
  </si>
  <si>
    <t>05.09.замена стояка отопления кв 7</t>
  </si>
  <si>
    <t>Сауков</t>
  </si>
  <si>
    <t>02.09. закрытие задвижек сети отопления на дом</t>
  </si>
  <si>
    <t>26.09. запуск отопления, открытие стояков, устранение течи на сборках</t>
  </si>
  <si>
    <t>30.09. устранение течи на кран-буксах</t>
  </si>
  <si>
    <t>29.09. устранение течи на батареи кв.48</t>
  </si>
  <si>
    <t>29.09. замена водопроводного стояка , очистка труб от ржавщины</t>
  </si>
  <si>
    <t>04.10. Осмотр стояков отопления на предмет открытия кранов на запуск</t>
  </si>
  <si>
    <t>05.10. Перепуск стояков отопления</t>
  </si>
  <si>
    <t>06.10. Перепуск стояков отопления</t>
  </si>
  <si>
    <t>Музыченко,  Христофоров</t>
  </si>
  <si>
    <t>07.10. Перепуск стояков отопления по заявке в подвале</t>
  </si>
  <si>
    <t>10.10.Перепуск стояков отпления по заявке кв.3,6</t>
  </si>
  <si>
    <t>11.10. Перепуск стояков отопления по заявке в подвале</t>
  </si>
  <si>
    <t>Крупич, Ерлин</t>
  </si>
  <si>
    <t>13.10.Закрые задвижек надом, запуск отопления</t>
  </si>
  <si>
    <t>14.10.Установка манометров, термометров</t>
  </si>
  <si>
    <t>18.10. Перепуск стояков отопления по заявке кв.37,кв 59</t>
  </si>
  <si>
    <t>19.10. перпуск стояков отопления по заявке</t>
  </si>
  <si>
    <t>20.10.Перепуск отопления</t>
  </si>
  <si>
    <t>20.10.Установка манометров, датчиков, термометров, осмотр стояков отопления</t>
  </si>
  <si>
    <t>21.10. осмотр стояков отопления в подвале</t>
  </si>
  <si>
    <t>28.11.Заявка 3067 кв 10.Осмотрено, перепущены стояки, все стояки в рабочем состоянии</t>
  </si>
  <si>
    <t>Ерлин, Сауков</t>
  </si>
  <si>
    <t>07.12.Заявка 3132,3133,3134,3139, кв 17,18,24,30. Обход квартир, определение хол.батарей, перепуск стояков, обход квартир</t>
  </si>
  <si>
    <t>Обсянников, Ерлин</t>
  </si>
  <si>
    <t>12.01. Заявка 3450 кв7,3. В зале холодные батареи. Перепуск стоков</t>
  </si>
  <si>
    <t>13.01.Заявка 3354, кв 7,4. Холодные батареи, перепуск стояков</t>
  </si>
  <si>
    <t>18.01.Заявка 3486 кв.24. Холодно в квартире. Перепуск стояка</t>
  </si>
  <si>
    <t>Христофоров, Ерлин, Музыченко</t>
  </si>
  <si>
    <t>19.01.Заявка 3508 кв 20. Холодные батареи в зале и на кухне. Стояки перепущены</t>
  </si>
  <si>
    <t>20.01. Заявка 3520 кв 24. Холодные батареи на кухне и в спальне. Перепущены стояки</t>
  </si>
  <si>
    <t>23.01.Осмотр сетей отопления, водопровода, канализации</t>
  </si>
  <si>
    <t>25.01.Заявка 3567 кв 24. Холодные батареи на кухне и в спальне. Перепуск стояков</t>
  </si>
  <si>
    <t>15.02.Уборка тепловых узлов в подвале</t>
  </si>
  <si>
    <t>Ерлин, Денисов, Христофоров</t>
  </si>
  <si>
    <t>28.02. Течь отопления в подвале, сварочные работы по отоплению</t>
  </si>
  <si>
    <t>Денисов, сауков</t>
  </si>
  <si>
    <t>29.02.Перепуск стояков отопления</t>
  </si>
  <si>
    <t>07.03. Заявка 162 кв 7. В угловой спальне холодные батареи. Перепуск стояка</t>
  </si>
  <si>
    <t>17.03. Заявка 212 кв 31. Потекло отопление в зале. Устранено</t>
  </si>
  <si>
    <t>03.04. Плановый осмотр сетей отопления в подвале</t>
  </si>
  <si>
    <t>10.04. Осмотр канал.сетей до выпусков из подвалов</t>
  </si>
  <si>
    <t>Музыченко, Сауков, Ерлин, Конюшенко, Овсянников</t>
  </si>
  <si>
    <t>11.04.Заявка. Течь канализации, установка заглушек на канализации</t>
  </si>
  <si>
    <t>12.04 Заявка кв 27. В спальне потекла батарея. Обследовано течь на резьбе присоединения отопительного прибора. Необходимы сварочные работы</t>
  </si>
  <si>
    <t>14.05. Подготовка дома к остановке подачи отопления</t>
  </si>
  <si>
    <t>01.08.Заявка 668 кв 48. Отрезать трубу отопления на кухне. Осмотр, составлена опись работ</t>
  </si>
  <si>
    <t>03.06. Заявка, пробивка канализационной трубы</t>
  </si>
  <si>
    <t>Конюшенко,  Музыченко, Христофоров</t>
  </si>
  <si>
    <t>03.06. Заявка нет воды., прочисткап трубы и гибкой проводки</t>
  </si>
  <si>
    <t>06.06. Заявка запах канализации, пробивка центрального стояка</t>
  </si>
  <si>
    <t>07.06.Осмотр инженерных сетей на определение стояков для ремонта</t>
  </si>
  <si>
    <t>Денисов, Ставицкий</t>
  </si>
  <si>
    <t>09.06.Демонтаж отопления в подвале</t>
  </si>
  <si>
    <t>Сауков, Музыченко, Христофоров, Овсянников</t>
  </si>
  <si>
    <t>10.06. Демонтаж сетей отопления по подвалу</t>
  </si>
  <si>
    <t>10.06. Устранение течи хвс по стояку в подвале</t>
  </si>
  <si>
    <t>14.06.Завозка и разноска труб по подвалу, демонтаж отопления по подвалу</t>
  </si>
  <si>
    <t>Христофоров, Музыченко, Овсянников, Конюшенко, Сауков</t>
  </si>
  <si>
    <t>14.06. Заявка кв 32.Обследование  стояка хвс</t>
  </si>
  <si>
    <t>15.06. Демонтаж труб отопления</t>
  </si>
  <si>
    <t>Овсянников, Сауков</t>
  </si>
  <si>
    <t>15.06. Заявка кв19. Отключение и подключения стояка, прочистка крана</t>
  </si>
  <si>
    <t>17.06.Заявка кв 32. Ремонт стояка хвс.</t>
  </si>
  <si>
    <t>Ерлин, Овсянников,Сауков</t>
  </si>
  <si>
    <t>20.06. Ремонт инженерных сетей</t>
  </si>
  <si>
    <t>21.06. Заявка кв 54. Регулировка смывного бачка</t>
  </si>
  <si>
    <t>21.06. Осмотр подвала</t>
  </si>
  <si>
    <t>22.06.Заявка кв 2. Очистка стояка хвс, замена крана</t>
  </si>
  <si>
    <t>Овсянников, Денисов</t>
  </si>
  <si>
    <t>22.06.Демонтаж труб в 4 подвале, крепление труб отопления лежаков, удаление задвижек</t>
  </si>
  <si>
    <t>Крупич, Христофоров, Овсянников, Денисов</t>
  </si>
  <si>
    <t>23.06.Крепление трубы по подвалу</t>
  </si>
  <si>
    <t>Музыченко, Овсянников, Конюшенко, Сауков</t>
  </si>
  <si>
    <t>23.06.Заявка кв.6. Перепущен стояк холодной воды</t>
  </si>
  <si>
    <t>23.06. Заявка кв.9. Засор канализации</t>
  </si>
  <si>
    <t>24.06. Крепление труб по подвалу</t>
  </si>
  <si>
    <t>Музыченко,  Овсянников,   Конюшенко, Сауков, Денисов</t>
  </si>
  <si>
    <t>27.06.Крепление труб по подвалу</t>
  </si>
  <si>
    <t>Крупич, Христофоров,Музыченко, Сауков</t>
  </si>
  <si>
    <t>28.06. Заявка кв 31.Замена сгона на отопление</t>
  </si>
  <si>
    <t>28.06.Установка арматуры по подвалу</t>
  </si>
  <si>
    <t>Христофоров,Овсянников,Конюшенко</t>
  </si>
  <si>
    <t>29.06. Подготовка к сварочным работам</t>
  </si>
  <si>
    <t>Крупич, Музыченко, Овсянников, Конюшенко, Сауков, Денисов</t>
  </si>
  <si>
    <t>30.06.Ремонт инженерных сетей</t>
  </si>
  <si>
    <t>июль 2011г.ремонт инженерных сетей</t>
  </si>
  <si>
    <t>05.08.Пробивка канализации по подвалу</t>
  </si>
  <si>
    <t>08.08.Установка заглушек на сбросники по подвалу</t>
  </si>
  <si>
    <t>09.08.Заявка кв49. Прочистка крана на стояке хвс</t>
  </si>
  <si>
    <t>10.08.Установка заглушек, кранов</t>
  </si>
  <si>
    <t>11.08.Окраска труб отопления</t>
  </si>
  <si>
    <t>18.08.Заявка кв3. Устранение течи стояка</t>
  </si>
  <si>
    <t>30.08.Заявка кв 32. Течь воды из раковины, осмотр, устранено</t>
  </si>
  <si>
    <t>30.08. Осмотр канализации, осмотр подвала</t>
  </si>
  <si>
    <t>31.08.Заявка кв 32. Сварочные работы на стояках хвс</t>
  </si>
  <si>
    <t>15.09.Осмотр водопровода, канализации</t>
  </si>
  <si>
    <t>08.09.обследование по замене разводки по квартире 32</t>
  </si>
  <si>
    <t>Конюшенко, Крупич</t>
  </si>
  <si>
    <t>14.09. замена канализации в подвале</t>
  </si>
  <si>
    <t>26.09.Подчеканка раструбов канализационных труб в подвале</t>
  </si>
  <si>
    <t>08.09.Устранение засоров внутренних канализационных трубопроводов</t>
  </si>
  <si>
    <t>16.09.Устранение засоров внутренних канализационных трубопроводов</t>
  </si>
  <si>
    <t>23.09. пробивка кан.стояка в квартире 60</t>
  </si>
  <si>
    <t>26.09. замена кранов на стояке хвс  кв 25</t>
  </si>
  <si>
    <t>04.10. по заявке кв 32.Опись материалов для замены стояка и разводки по квартире хвс</t>
  </si>
  <si>
    <t>06.10.Осмотр канализационных труб на протекание</t>
  </si>
  <si>
    <t>10.10.пробивка канализации в подвале</t>
  </si>
  <si>
    <t>11.10.кв 32.замена стояка хвс из подвала в квартиру</t>
  </si>
  <si>
    <t>20.10. осмотр стояков канализации</t>
  </si>
  <si>
    <t>21.10. осмотр системы канализации</t>
  </si>
  <si>
    <t>13.11. Заявка 2921 кв25. Осмотр канализационных сетей</t>
  </si>
  <si>
    <t>14.11.Заявка 2921 кв25. Пробивка общедомовой канализации 1,2,3 подвал, установка заглушек</t>
  </si>
  <si>
    <t>22.11. Заявка 3028. 2 подвал.Засор канализации. Прочистка канализации, чеканка тройника сальниковой набивкой</t>
  </si>
  <si>
    <t>Ерлин, Христофоров, Сауков</t>
  </si>
  <si>
    <t>02.12.Заявка запах канализации 4 подъезд. Осмотрено, течи нет</t>
  </si>
  <si>
    <t>05.12.Течь воды с потолка. Обследование квартиры, Составление акта</t>
  </si>
  <si>
    <t>08.12.Заявка 3156,3157,3158, кв 39,30,18.Топят сверху.Обследование кв 39 на затопление, перепуск стояков отопления кв 18,30.</t>
  </si>
  <si>
    <t>09.12.Осмотр стояков хвс, отопления, канализации</t>
  </si>
  <si>
    <t>14.12.Заявка 3223 кв3. Пробивка канализации в подвале</t>
  </si>
  <si>
    <t>15.12.Осмотр подвалов на протекание канализации</t>
  </si>
  <si>
    <t>07.01.Заявка 3401 кв.16 На кухне забита канализация. Прочистка стояка канализации</t>
  </si>
  <si>
    <t>15.01. Заявка 3466 кв.27. Течь канализации в подвале, прочищено, плохо работает центральная канализация</t>
  </si>
  <si>
    <t>Христофоров,Конюшенко, Ерлин</t>
  </si>
  <si>
    <t>16.01. Заявка 3466.Пробивка канализации в подвале</t>
  </si>
  <si>
    <t>Денисов, Христофоров, Ерлин</t>
  </si>
  <si>
    <t>26.01. Заявка 3573 кв.25. Течь под ванной. Осмотр, протяжка сифона</t>
  </si>
  <si>
    <t>07.02. Заявка 3671 кв 13,15. Запах канализации в квартире, осмотрено, протечек нет</t>
  </si>
  <si>
    <t>08.02. Заявка 3683  подвал 4. Течь канализации. Прочистка канализации</t>
  </si>
  <si>
    <t>Обсянников,Христофоров, Денисов</t>
  </si>
  <si>
    <t>12.02. Заявка 19 кв.3 В подвале бежит горячая вода. Осмотрено, из под контргайки системы отопления бежит вода, устранено</t>
  </si>
  <si>
    <t>16.02. Заявка 48 кв 25. Течет унитаз. Осмотрено, требуется замена арматуры бачка</t>
  </si>
  <si>
    <t>27.02. Заявка 109 кв 52. Плохой напор воды на кухне. Осмотрено, работы запланированы на 29.02</t>
  </si>
  <si>
    <t>28.02. Заявка нет воды. Очистка стояка хвс.</t>
  </si>
  <si>
    <t>Овсянников, Христофоров, Ерлин</t>
  </si>
  <si>
    <t>29.02. Заявка 109 кв 25. Произведена замена кранов, произведена запитка с другого стояка</t>
  </si>
  <si>
    <t>06.03. Заявка 154 кв 25. Течет вода в подвале. Осмотрено, течь воды из под контргайки, устранено</t>
  </si>
  <si>
    <t>07.03. Осмотр системы канализации по подвалу</t>
  </si>
  <si>
    <t>13.03. Заявка 191 кв 8. Не поступает вода в сливной бачок Осмотрено, запланировано на 14.03.</t>
  </si>
  <si>
    <t>14.03.Заявка 191. Нет воды, устранено</t>
  </si>
  <si>
    <t>16.03. Осмотр канализационных колодцев, пробивка канализации</t>
  </si>
  <si>
    <t>04.04. Плановый осмотр канализации</t>
  </si>
  <si>
    <t>19.04.Осмотр сетей канализации, установка заглушки</t>
  </si>
  <si>
    <t>27.04.Заявка 86 кв.46.запх канализации в подвале, осмотр течи нет</t>
  </si>
  <si>
    <t>03.05. Плановый осмотр канализации</t>
  </si>
  <si>
    <t>Овсянников, Конюшенко, Ерлин</t>
  </si>
  <si>
    <t>04.05.Осмотр подвальных коммуникаций (водоснабжение, теплоснабжение, канализация)</t>
  </si>
  <si>
    <t>Сауков, Музыченко, Ерлин, Овсянников, Денисов</t>
  </si>
  <si>
    <t>06.05.Заявка 144 кв 3. В туалете прорвало трубу. Засор канализации во 2 ом подвале прочищено</t>
  </si>
  <si>
    <t>10.05.Восстановление и запуск летних водопроводов</t>
  </si>
  <si>
    <t>Конюшенко, Музыченко, Ерлин, Овсянников, Денисов</t>
  </si>
  <si>
    <t>16.05. Осмотр инженерных сетей в подвале</t>
  </si>
  <si>
    <t>Музыченко, ерлин</t>
  </si>
  <si>
    <t>30.05.Заявка 274 кв 2. Течет вода возле унитаза. Осмотр: утечки не обнаружено.Система канализации и водоснабжения герметична</t>
  </si>
  <si>
    <t>04.06. Заявка 297 3 подвал. Застой канализации. Прочистка трослм канализации в подвале № 3 и № 4.</t>
  </si>
  <si>
    <t>05.06.Заявка 299 кв 17. Засор канализации  туалет-ванная. Осмотрено, засор по стояку до подвала, прочищено</t>
  </si>
  <si>
    <t>18.06.Заявка 360 кв 38.  Течь водопроводной трубы в ванной, осмотрено, требуется замена гибкой подводки</t>
  </si>
  <si>
    <t>Конюшенко, Ерлин,</t>
  </si>
  <si>
    <t>18.06.Заявка 365 кв 38. Замена гибкой подводки</t>
  </si>
  <si>
    <t>26.06.Заявка 417 кв2. Дыра под ванной в подвал. Осмотрено, дыра запенена монтажной пеной</t>
  </si>
  <si>
    <t>28.06.Заявка 432 кв 2. Дыра в туалете под раковиной, обследовано, все в исправном состоянии</t>
  </si>
  <si>
    <t>03.07. Заявка 472 кв 7. Нет воды в доме. Осмотрено, заменен кран д 15 на стояке хвс, произведена чистка лежака. Подача воды восстановлена</t>
  </si>
  <si>
    <t>лизации из подвалов № 4-1</t>
  </si>
  <si>
    <t>08.07. Заявка 494 кв 22. Засор канализации. Прочищена канализация от ванны до стояка</t>
  </si>
  <si>
    <t>09.07. Заявка 499 кв 2. Капает вода в туалете. Осмотрено течи нет</t>
  </si>
  <si>
    <t>13.07.Заявка 533 кв 2. В туалете течет вода с потолка. Осмотрено, затопление из квартиры № 8.</t>
  </si>
  <si>
    <t>16.07. Заявка 542 кв 58. Установить кран для перекрытия воды. Установлен кран на стояке подачи холодной воды на кухне.</t>
  </si>
  <si>
    <t>18.07. Заявка 552 кв 27. Течь в стояке хвс. Осмотр, подтяжка кранбуксы</t>
  </si>
  <si>
    <t>18.07.Заявка 558 кв 27. Нет напора холодной воды. Произведена замена крана на стояке хвс, напор воды восстановлен</t>
  </si>
  <si>
    <t>22.07.Заявка 584 кв 47. Топят соседи сверху. Осмотрено, причина затопления — излом гибкой подводки на водоподогревателе в кв 53.</t>
  </si>
  <si>
    <t>24.07. Заявка 606 кв 25. Не поступает вода в смывной бачок. Осмотрено, засор клапана, прочищено</t>
  </si>
  <si>
    <t>08.08. Заявка 706 кв 2. В унитазе стоит вода. Засор канализации по стояку, прочищено тросом</t>
  </si>
  <si>
    <t>08.08. Заявка 710 кв 25.Стоит вода в канализации Пробивка тросом выпуска кана</t>
  </si>
  <si>
    <t>26.08.Заявка 799 кв 33. Течет вода в подвале. Засор центральной канализации в подвале, прочищено тросом</t>
  </si>
  <si>
    <t>08.06.Установка эл.розеток по подвалу</t>
  </si>
  <si>
    <t>09.06. Ревизия эл.щитов по дому</t>
  </si>
  <si>
    <t>16.06.Осмотр, ревизия эл.щитов на лестничной клетки</t>
  </si>
  <si>
    <t>21.06.Заявка кв 51. Замена автомата</t>
  </si>
  <si>
    <t>21.06.Подвал подключение эл.розеток, 4х шт по подвалу</t>
  </si>
  <si>
    <t>03.08.Ревизия основного щита в подвале</t>
  </si>
  <si>
    <t>16.08.Заявка кв 35. Замена эл.лампочек</t>
  </si>
  <si>
    <t>08.09.ревизия эл.щита в подъезде, замена лампочек</t>
  </si>
  <si>
    <t>20.09. замена эл.лампочек 4 подъезд</t>
  </si>
  <si>
    <t>29.09. замена эл.лампочек над подъездами и в подъездах (2,3 под)</t>
  </si>
  <si>
    <t>03.10.Осмотр и ревизия общего эл.щита</t>
  </si>
  <si>
    <t>07.11 по заявке 2852 кв 46. Замена пакетника, установка автомата, ревизия эл.щита.</t>
  </si>
  <si>
    <t>18.11.Заявка 2982 кв25. Осмотр освещения. Замена 10 ламп.Осмотр щитов</t>
  </si>
  <si>
    <t>13.12.Заявка 3204 кв 23. Замена автомата, ремонт замка элщита.</t>
  </si>
  <si>
    <t>19.12.Совместно с РЭС обследование на установку счетчика</t>
  </si>
  <si>
    <t>22.12.Заявка 3281 кв 25. Замена лампочек</t>
  </si>
  <si>
    <t>12.01.Заявка 3444. нет света  в подъездах. Замена лампочек</t>
  </si>
  <si>
    <t>20.01. Заявка 3518  4 подъезд. Замена эл.лампочек 13 шт во всем доме</t>
  </si>
  <si>
    <t>26.01.Заявка 3574 кв.24. Нет света на 3 этаже. Замена лампочек</t>
  </si>
  <si>
    <t>30.01. Заявка 3518,3444,3574. Нет света на этажах. Замена эл.лампочек</t>
  </si>
  <si>
    <t>15.03. Заявка. Искрит в щите. Ревизия щита в подвале,</t>
  </si>
  <si>
    <t>16.03. Осмотр всех эл.щитов (по подъездам, по этажам)</t>
  </si>
  <si>
    <t>21.03. Заявка 242 кв 25. Нет света при входе в подъезд, на 3м этаже. Замена лампочек 10 шт</t>
  </si>
  <si>
    <t>18.05. Осмотр эл.щитовых</t>
  </si>
  <si>
    <t>09.04. заявка 356 кв 35. Не работает выключатель в зале. Осмотрено</t>
  </si>
  <si>
    <t>15.05.Заявка 180 кв 35. Не работает выключатель в зале. Осмотрено</t>
  </si>
  <si>
    <t>24.05. Заявка 238 кв 35. Нет света в подъездах. Замена 2 ламп</t>
  </si>
  <si>
    <t>24.05. осмотр щитов подвала</t>
  </si>
  <si>
    <t>25.05. Замена 2 ламп</t>
  </si>
  <si>
    <t>29.05. Заявка 267 кв 52. Нет света при входе в подъезд. Замена 5 эл ламп</t>
  </si>
  <si>
    <t>выполненных работ по управлению и обслуживанию ООО "МУК"  жилого дома   № 3а по ул.Лесная</t>
  </si>
  <si>
    <t>27.08.Заявка 804 кв 25.В подвале течь канализации во 2 подъезде. Прочистка лежака канализации во 2 и 3 подъезде - посторонние предметы (картофель, тряпки)</t>
  </si>
  <si>
    <t>29.08. Заявка 814 кв 55. Нет света в квартире. Осмотрено отгорел провод на квартиру после автоматов, устранено. Замена лампочне 3 шт у подъездов</t>
  </si>
  <si>
    <t>01.09. Заявка 834 кв 25. Во 2 подвале течь трубы. Прочищено тросом до четвертого подвала.</t>
  </si>
  <si>
    <t>05.09.Заявка 865 кв 25. На кухне из труб запах канализации. Прочистка "ершом" лежака канализации в подвалах 1-2-3-4</t>
  </si>
  <si>
    <t>06.09. Заявка 880 кв 55. Мокрый потолок в углу на кухне. Нет воды на кухне. Осмотрено, запланировано на 07.09.</t>
  </si>
  <si>
    <t>07.09. Заявка 880 . Установлен кран д 15 на стояк хвс, замена стояка 3 п.м., перключение стояка</t>
  </si>
  <si>
    <t>07.09. Заявка 889  4 подвал. Засор канализации. Прочистка тросом лежака канализации в 4 подвале, извлечены посторонние предметы (тряпки, грибы)</t>
  </si>
  <si>
    <t>Музыченко, Овсянников</t>
  </si>
  <si>
    <t>08.09. Заявка 897 кв 23. Нет света в квартире. Сгорел пакетный выключатель. Установка автомата ВА 47-29 - 1шт.</t>
  </si>
  <si>
    <t>13.09. Заявка 926 кв 3. Подключение эл.звонка</t>
  </si>
  <si>
    <t>20.09. Заявка 981 кв 25. Нет света в подъезде. Замена эл.лампочек 9 шт</t>
  </si>
  <si>
    <t>21.09. Заявка 988 кв 25. Не поступает вода в титан электрический. Осмотр перегорел электротитан</t>
  </si>
  <si>
    <t>22.09. Заявка 1001 кв 52.  в 22-10. Мокрый потолок сверху топят. Осмотрено 23.09. Явных протеканий нет. В квартирах 55 и 58 никого нет дома.</t>
  </si>
  <si>
    <t>24.09. Заявка 1015 кв 42. Течь воды с потолка в кухне. Обследовано. Течь воды произошла из-за засора кухонной канализации в кв.45.</t>
  </si>
  <si>
    <t xml:space="preserve">24.09. Заявка 1016 кв 55. Заварить водоотвод. Выполнено 25.09.      </t>
  </si>
  <si>
    <t>24.09. Заявка 1017 кв 45. Течь канализации в кухне, прочищено тросом по стояку</t>
  </si>
  <si>
    <t>26.09. Заявка 1026 кв 1. На отоплении течет кран. Перестановка крана на стояке отопления</t>
  </si>
  <si>
    <t>27.09. Заявка 1033 кв 13. Прорвало батарею в зале. Осмотрено, нужна заглушка на 15</t>
  </si>
  <si>
    <t>29.09. Заявка 1085 кв 18. Нет тепла в квартире. Перепущены стояки</t>
  </si>
  <si>
    <t>30.09. Заявка 1087 кв 58. Холодные батареи,ерепущены стояки</t>
  </si>
  <si>
    <t>01.10. 1058 кв 13. Заменит кран в зале для спуска воды. Установлен кран на батарею</t>
  </si>
  <si>
    <t>04.10.Заявка 1040 кв 25. Нет света при входе в подъезд. Замена эллампочек 5 шт. Установка номеров над подъездами</t>
  </si>
  <si>
    <t>05.10. Заявка 1056 кв 2. нет тепла в туалете. Перепущен стояк</t>
  </si>
  <si>
    <t>Конюшенко, Ерлин</t>
  </si>
  <si>
    <t>05.10 Заявка 1057 кв 37. Нет тепла в комнате. Перепущен стояк.</t>
  </si>
  <si>
    <t>08.10.Заявка 1082 кв 33. Плохой напор воды на кухне. Произведено замена вводного крана д 15 на стояке хвс, прочистка, водоснабжение восстановлено</t>
  </si>
  <si>
    <t>Музыченко, Крупич</t>
  </si>
  <si>
    <t>05.10. Заявка 1085 кв 18. Холодные батареи в комнате. Перепущен стояк</t>
  </si>
  <si>
    <t>Денисов, Крупич</t>
  </si>
  <si>
    <t>05.10. Заявка 1088 кв 2. На кухне и в туалете холодные батареи. Перепущен стояк</t>
  </si>
  <si>
    <t>01.10. Заявка 1088 кв 2. На кухне и в туалете холодные батареи. Перепущен стояк</t>
  </si>
  <si>
    <t>01.10. Заявка 1092 кв 8. Холодные батареи. Перепущен стояк</t>
  </si>
  <si>
    <t>08.10.Заявка 1074 кв 2. Запах канализации в квартире. Запенили дыру под ванной</t>
  </si>
  <si>
    <t>02.10.Заявка 1119 кв.52. Засор кухонной канализации. Прочистка тросом кухонной канализации кв 48-52-55</t>
  </si>
  <si>
    <t>08.10. Заявка 1145 кв 18. Холодные батареи отопления в зале. Стояк перепущен</t>
  </si>
  <si>
    <t>Ерлин, Крупич</t>
  </si>
  <si>
    <t>09.10. Заявка 1116 кв.17-18. Холодные батареи в квартире. Перепущен стояк</t>
  </si>
  <si>
    <t>09.10 Заявка 1146 кв 17. Холодные батареи. Перепущен стояк</t>
  </si>
  <si>
    <t>09.10. Заявка 1154  кв 7. Холодные трубы на кухне и ванной. Стяки перепущены</t>
  </si>
  <si>
    <t>08.10. Заявка 1162 кв 1. Холодные батареи на кухне. Стояк запущен 11.10</t>
  </si>
  <si>
    <t xml:space="preserve">13.10. Заявка 1171 кв 1. Кухонный стояк холодный. Перепущен стояк. </t>
  </si>
  <si>
    <t>22.10. Заявка 1255 кв 2. Течет смывной бачок в туалете. Осмотрено, необходимо заменить соединение унитаза, зона отвественности собственника жилья</t>
  </si>
  <si>
    <t>Конюшенко, Музыченко</t>
  </si>
  <si>
    <t>16.10. Заявка 1209 кв 2. Нет тепла в ванной. В связи с отсутствием горячего водоснабжения, было временно подключено от системы теплоснабжения.</t>
  </si>
  <si>
    <t>Матузов</t>
  </si>
  <si>
    <t xml:space="preserve">25.10.Заявка 1314 кв 2. Подтекает вода в туалете. Устранена течь унитаза                                                                                                                                             </t>
  </si>
  <si>
    <t>Сауков, Крупич</t>
  </si>
  <si>
    <t>28.10. Заявка 1319 кв.18. Холодные батареи. Обследована квартира отопление приходит в рабочем состоянии, все стояки работают</t>
  </si>
  <si>
    <t>29.10. Заявка 1320 кв2. Внизу унитаза капает вода. Обследовано, капельная течь в слив.унитазе - зона ответственности собственника жилья</t>
  </si>
  <si>
    <t>01.11. Заявка 1348 кв 53. Запах канализации на кухне. Обследовано, отсутствует герметизация между сифоном и канализацией - зона отвественности собственника</t>
  </si>
  <si>
    <t>Крупич, Музыченко</t>
  </si>
  <si>
    <t>09.11. Заявка 1398 кв 1. Холодные батареи отопления на кухне и взале. Обследовано в кв1 к стояку полотенцесушителя подключен "теплый пол" в ванной и саузле. Отопительный прибор в зале не работает, стояк работает</t>
  </si>
  <si>
    <t>Конюшенко, Матузов</t>
  </si>
  <si>
    <t>15.11.Заявка 1452 кв 25. Во 2 подъезде перегорели лампочки. Замена ламп 10 шт</t>
  </si>
  <si>
    <t>06.11. Заявка 1372 кв 6. Не работает вытяжка в туалете. Обследовано, не работает колодец вентиляционный. Работы будут производится в летний период</t>
  </si>
  <si>
    <t>19.11.Заявка 1470 кв 35. Нет света в подъезде. Замена лампочек 6 шт</t>
  </si>
  <si>
    <t>21.11.Заявка 1493 кв 41. Нет тепла в ванной комнате. Перепуск стояка</t>
  </si>
  <si>
    <t>26.11.Заявка 1533 кв 25. В зале чуть теплая батарея. Стояк перепущен</t>
  </si>
  <si>
    <t xml:space="preserve">29.11. Заявка 1552кв 8,2 .Нет тепла в ванной, стояк перепущен. </t>
  </si>
  <si>
    <t>29.11.Заявка 1561 кв 1. Холодные батареи. Перепущен стояк отопления</t>
  </si>
  <si>
    <t>29.11. Заявка 1562  1 подъезд. Нет света  при входе. Замена эл.лампочек 3 шт</t>
  </si>
  <si>
    <t>15.12. Заявка 1717 кв 25.Течь канализации в подвалеЭ запах канализации в квартире. Пробивка канализации, бежало с кухонного стояка</t>
  </si>
  <si>
    <t>13.12. Заявка 1701. кв.45. Запах в квартире от канализации. Прочистили вытяжки на крыше от кружака</t>
  </si>
  <si>
    <t>17.12. Заявка 1726. Запах канализация. Очистить отдушины на крыше от кружика</t>
  </si>
  <si>
    <t>17.12. Заявка 1738 кв 4,10,14. Холодно в квартирах. Обследовано 17.12. составлены акты по квартирам 4,13,14,15</t>
  </si>
  <si>
    <t>03.12. Заявка 1593 кв 25. Холодно в квартире. Перепуск стояков</t>
  </si>
  <si>
    <t>26.12. Заявка 1829 4 подвал. Засор канализации. Прочищено тросом со 2 подвала через 3,4 до колодца</t>
  </si>
  <si>
    <t>Крупич, Музыченко, Ерлин</t>
  </si>
  <si>
    <t>24.12. Заявка 1806 кв 2. Не поступает вода в сливной бачок. Обследовано, прочищен кран</t>
  </si>
  <si>
    <t>12.12. Заявка 1687 кв 28. Не поступает вода в сливной бачок. Дома нет никого, перенесли на 24.12.</t>
  </si>
  <si>
    <t>24.12. кв 28. Обследовано, нужна замена крана в туалете. Установили кран на стояк холодной воды в туалете</t>
  </si>
  <si>
    <t>25.12. Заявка 1824 кв 26. Засор раковины на кухне. Прочищена тросом канализация</t>
  </si>
  <si>
    <t>26.12. Заявка 1833 кв 15.Запах канализации в квартире. Произведена очистка вытяжных труб канализации от кружака</t>
  </si>
  <si>
    <t>Конюшенко, Ерлин, Музыченко</t>
  </si>
  <si>
    <t>31.12. Заявка 1865 кв 18. Течь канализации в подвале. Засор лежака канализации в подвале прочищен тросом</t>
  </si>
  <si>
    <t>27.12. Заявка 1841 кв 2. Нет воды в сливном бочке. Прочищен клапан</t>
  </si>
  <si>
    <t>10.12. Заявка 1653а кв 2. Запах в квартире от канализации. Прочистили вентиляцию на крыше от кружака</t>
  </si>
  <si>
    <t>12.12. Заявка 1692 кв 25. Запах в квартире от канализации. Прочистили вентиляцию на крыше от кружака</t>
  </si>
  <si>
    <t>12.12. Заявка 1691 кв 5,2 Нет света в квартире. Замена вставок в щитовой ПН2-100А - 2 шт</t>
  </si>
  <si>
    <t>11.12. Заявка 1674 кв 20. Холодно в квартире. Перепуск стояков</t>
  </si>
  <si>
    <t>02.12. Заявка 1581 кв 18. Холодные батареи. Перепуск стояков</t>
  </si>
  <si>
    <t>Ерлин, Музыченко</t>
  </si>
  <si>
    <t>01.12. Заявка 1578 кв 41. Не работает смывной бачок в туалете. Прочищен клапан</t>
  </si>
  <si>
    <t>с июня 2011 года по декабрь  2012 года</t>
  </si>
  <si>
    <t>июль 2012 выкос травы</t>
  </si>
  <si>
    <t xml:space="preserve">Уборка контейнерных площадок от мусора </t>
  </si>
  <si>
    <t>материалы 2011</t>
  </si>
  <si>
    <t>материалы 2012</t>
  </si>
  <si>
    <t xml:space="preserve">площадь </t>
  </si>
  <si>
    <t>тариф</t>
  </si>
  <si>
    <t xml:space="preserve">вывоз ТБО и КГМ </t>
  </si>
  <si>
    <t>аварийно-диспетчерская служба</t>
  </si>
  <si>
    <t>работы по управлению, накладные  расходы</t>
  </si>
  <si>
    <t>Зарплата основных рабочих с налогами на з/плату</t>
  </si>
  <si>
    <t>услуги автотраспорта</t>
  </si>
  <si>
    <t>ИТОГО затраты по содержанию жилищного фонда</t>
  </si>
  <si>
    <t>Остаток денежных средств</t>
  </si>
  <si>
    <t>Главный экономист    ООО "МУК"                                            Л.А.Артеменко</t>
  </si>
  <si>
    <t xml:space="preserve">Отработано часов рабочими </t>
  </si>
  <si>
    <t>Водопровод, канализация</t>
  </si>
  <si>
    <t>Начисление населению за текущее содержание с июня 2011г  по декабрь 2012г</t>
  </si>
  <si>
    <t>собрано средств населения за текущее содержние с июня по 2011 г по декабрь 2012г</t>
  </si>
  <si>
    <t>Задолженность населения на 01.01.013 года</t>
  </si>
  <si>
    <t>отработано часов</t>
  </si>
  <si>
    <t>Крупич, Сауков, Музыченко</t>
  </si>
  <si>
    <t>Крупич, Сауков, Конюшенко</t>
  </si>
  <si>
    <t>Крупич, Сауков,Конюшенко</t>
  </si>
  <si>
    <t>01.07.Сварочные работы</t>
  </si>
  <si>
    <t>04.07..Сварочные работы</t>
  </si>
  <si>
    <t>05.07.Сварочные работы</t>
  </si>
  <si>
    <t>06.07..Сварочные работы</t>
  </si>
  <si>
    <t>08.08..Сварочные работы</t>
  </si>
  <si>
    <t>11.07.Сварочные работы</t>
  </si>
  <si>
    <t>Крупич, Сауков. Музыченко</t>
  </si>
  <si>
    <t>Крупич, Сауков.,Ерлин</t>
  </si>
  <si>
    <t>01.10. 1058 кв 13. Заменить кран в зале для спуска воды. Установлен кран на батарею</t>
  </si>
  <si>
    <t>12.07. Подготовка к замене сетей водоснабжения в подвале</t>
  </si>
  <si>
    <t>Музыченко, Конюшенко, Крупич</t>
  </si>
  <si>
    <t>13.07. Разноска по подвалу труб</t>
  </si>
  <si>
    <t>14.07. Разметка прокладки трубопрводов</t>
  </si>
  <si>
    <t>18.07. Работы по замене водопровода</t>
  </si>
  <si>
    <t>19.07.Работы по замене водопровода</t>
  </si>
  <si>
    <t>20.07. Работы по замене водопровода</t>
  </si>
  <si>
    <t>21.07. Работы по замене водопровода</t>
  </si>
  <si>
    <t>25.07. Работы по замене водопровода</t>
  </si>
  <si>
    <t>26.07. Замена водопровода в подвале</t>
  </si>
  <si>
    <t>27.07. Замена водопровода в подвале</t>
  </si>
  <si>
    <t>28.08. Замена водопровода в подвале</t>
  </si>
  <si>
    <t>01.08. Работы по замене водопровода</t>
  </si>
  <si>
    <t>02.08. Работы по замене водопровода</t>
  </si>
  <si>
    <t>03.08. Работы по замене водопровода</t>
  </si>
  <si>
    <t xml:space="preserve"> Конюшенко, Музыченко, Сауков, Ерюков</t>
  </si>
  <si>
    <t>07.07.Сварочные работы</t>
  </si>
  <si>
    <t>04.08. Работы по замене водопровода</t>
  </si>
  <si>
    <t>05.08. Испытание трубопровода водоснабжения</t>
  </si>
  <si>
    <t>Крупич, Ерлин, Христофоров, Овсяников</t>
  </si>
  <si>
    <t>Остаток денежных средств на 01.01.2013 года</t>
  </si>
  <si>
    <t>получена субсидия на приобретение материалов</t>
  </si>
  <si>
    <t>ИТОГО рабочими отработано часов по содержанию жилищного фонда</t>
  </si>
  <si>
    <t xml:space="preserve">Отчет ООО " МУК" по управлению и текущему содержанию МКД по адресу р.п.Мошково, ул.Лесная 3А за период с июня 2011 года по декабрь 2012 года </t>
  </si>
  <si>
    <t>Площадь многоквартирного пятиэтажного жилого дома, кв.м</t>
  </si>
  <si>
    <t>Размер платы за текущее содержание  руб/ 1 м2  в месяц</t>
  </si>
  <si>
    <t>Задолженность на 01.06.2011 года</t>
  </si>
  <si>
    <t>Собрано денежных средств от населения за текущее содержание</t>
  </si>
  <si>
    <t>Начислено платежей за электроэнергию МОП</t>
  </si>
  <si>
    <t>Собрано денежных средств от населения за электроэнергию МОП</t>
  </si>
  <si>
    <t>Начислено за установку общедомовых приборов учета</t>
  </si>
  <si>
    <t>Собрано денежных средств на установку общедомовых приборов учета</t>
  </si>
  <si>
    <t>задолженность населения за установку ОПУ на 01.01.2013 г</t>
  </si>
  <si>
    <t>Общая задолженность населения</t>
  </si>
  <si>
    <t>в том числе:</t>
  </si>
  <si>
    <t>вывоз ТБО и КГМ</t>
  </si>
  <si>
    <t>аварийно-диспетчерское обслуживание</t>
  </si>
  <si>
    <t>накладные расходы</t>
  </si>
  <si>
    <t>автотранспорт</t>
  </si>
  <si>
    <t>отработано основными рабочими на доме, час</t>
  </si>
  <si>
    <t>ФОТ и налоги на з/плату</t>
  </si>
  <si>
    <t>ФОТ и налоги на з/плату дворников и уборщиков</t>
  </si>
  <si>
    <t>Зарплата дворников и убрщиков с налогами на з/плату</t>
  </si>
  <si>
    <t>израсходовано материалов в 2011 году</t>
  </si>
  <si>
    <t>выделена субсидия на ремонт сетей отопления и водоснабжения в подвале</t>
  </si>
  <si>
    <t>израсходовано материалов в 2012 году</t>
  </si>
  <si>
    <t>Дефицит денежных средств по жилому дому № 3 по ул.Лесная</t>
  </si>
  <si>
    <t>Директор ООО "МУК"                                                Галузина Т.В.</t>
  </si>
  <si>
    <t>оплачено за установку ОПУ</t>
  </si>
  <si>
    <t xml:space="preserve">Отчет ООО " МУК" по управлению и текущему содержанию МКД по адресу р.п.Мошково, ул.Лесная 3А за период с июня 2011 года по декабрь 2011 года </t>
  </si>
  <si>
    <t>Начислено платежей за текущее содержание период с 01.06.2011 года по 31.12.2011 года</t>
  </si>
  <si>
    <t>Задолженость населения за текущее содержание на 01.01.2012 года</t>
  </si>
  <si>
    <t>Задолженность населения за электроэнергию МОП на 01.01.2012 года</t>
  </si>
  <si>
    <t>Доходов по управлению и текущему содержанию жилого дома № 3 по ул.Лесная за период с 1 июня 2011 г по31 декабря 2011</t>
  </si>
  <si>
    <t>Затраты по управлению и текущему содержанию с июня 2011 года по декабрь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</si>
</sst>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2"/>
    </font>
    <font>
      <sz val="11"/>
      <color indexed="55"/>
      <name val="Calibri"/>
      <family val="2"/>
    </font>
    <font>
      <b/>
      <sz val="12"/>
      <name val="Arial Cyr"/>
      <family val="2"/>
    </font>
    <font>
      <sz val="11"/>
      <name val="Calibri"/>
      <family val="2"/>
    </font>
    <font>
      <b/>
      <sz val="11"/>
      <name val="Arial Cyr"/>
      <family val="2"/>
    </font>
    <font>
      <sz val="11"/>
      <color indexed="45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45"/>
      <name val="Arial"/>
      <family val="2"/>
    </font>
    <font>
      <sz val="11"/>
      <name val="Arial Cyr"/>
      <family val="2"/>
    </font>
    <font>
      <sz val="10"/>
      <color indexed="45"/>
      <name val="Arial Cyr"/>
      <family val="2"/>
    </font>
    <font>
      <sz val="11"/>
      <color indexed="55"/>
      <name val="Arial Cyr"/>
      <family val="2"/>
    </font>
    <font>
      <b/>
      <sz val="11"/>
      <name val="Arial"/>
      <family val="2"/>
    </font>
    <font>
      <b/>
      <sz val="11"/>
      <color indexed="8"/>
      <name val="Arial Cyr"/>
      <family val="2"/>
    </font>
    <font>
      <b/>
      <sz val="11"/>
      <color indexed="8"/>
      <name val="Arial"/>
      <family val="2"/>
    </font>
    <font>
      <sz val="11"/>
      <color indexed="55"/>
      <name val="Arial"/>
      <family val="2"/>
    </font>
    <font>
      <b/>
      <sz val="11"/>
      <name val="Times New Roman Cyr"/>
      <family val="1"/>
    </font>
    <font>
      <sz val="14"/>
      <name val="Times New Roman"/>
      <family val="1"/>
    </font>
    <font>
      <sz val="10"/>
      <color indexed="45"/>
      <name val="Arial"/>
      <family val="2"/>
    </font>
    <font>
      <sz val="12"/>
      <name val="Times New Roman"/>
      <family val="1"/>
    </font>
    <font>
      <sz val="12"/>
      <color indexed="45"/>
      <name val="Times New Roman"/>
      <family val="1"/>
    </font>
    <font>
      <b/>
      <sz val="11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 Cyr"/>
      <family val="2"/>
    </font>
    <font>
      <sz val="11"/>
      <color rgb="FF000000"/>
      <name val="Arial Cyr"/>
      <family val="2"/>
    </font>
    <font>
      <b/>
      <sz val="11"/>
      <color rgb="FFC00000"/>
      <name val="Arial"/>
      <family val="2"/>
    </font>
    <font>
      <b/>
      <sz val="11"/>
      <color rgb="FFC00000"/>
      <name val="Arial Cyr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7" fillId="0" borderId="0" xfId="33">
      <alignment/>
      <protection/>
    </xf>
    <xf numFmtId="4" fontId="2" fillId="0" borderId="0" xfId="33" applyNumberFormat="1" applyFont="1" applyBorder="1" applyAlignment="1">
      <alignment horizontal="center" vertical="center"/>
      <protection/>
    </xf>
    <xf numFmtId="0" fontId="37" fillId="0" borderId="0" xfId="33" applyBorder="1">
      <alignment/>
      <protection/>
    </xf>
    <xf numFmtId="0" fontId="3" fillId="0" borderId="0" xfId="33" applyFont="1" applyBorder="1">
      <alignment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0" xfId="33" applyFont="1">
      <alignment/>
      <protection/>
    </xf>
    <xf numFmtId="0" fontId="51" fillId="0" borderId="0" xfId="33" applyFont="1">
      <alignment/>
      <protection/>
    </xf>
    <xf numFmtId="0" fontId="51" fillId="0" borderId="10" xfId="33" applyFont="1" applyBorder="1">
      <alignment/>
      <protection/>
    </xf>
    <xf numFmtId="0" fontId="6" fillId="33" borderId="11" xfId="33" applyFont="1" applyFill="1" applyBorder="1" applyAlignment="1">
      <alignment vertical="center"/>
      <protection/>
    </xf>
    <xf numFmtId="0" fontId="53" fillId="33" borderId="12" xfId="33" applyFont="1" applyFill="1" applyBorder="1" applyAlignment="1">
      <alignment vertical="center"/>
      <protection/>
    </xf>
    <xf numFmtId="0" fontId="37" fillId="0" borderId="10" xfId="33" applyFont="1" applyBorder="1">
      <alignment/>
      <protection/>
    </xf>
    <xf numFmtId="0" fontId="54" fillId="33" borderId="12" xfId="33" applyFont="1" applyFill="1" applyBorder="1" applyAlignment="1">
      <alignment vertical="center"/>
      <protection/>
    </xf>
    <xf numFmtId="4" fontId="9" fillId="33" borderId="10" xfId="33" applyNumberFormat="1" applyFont="1" applyFill="1" applyBorder="1" applyAlignment="1">
      <alignment vertical="center" wrapText="1"/>
      <protection/>
    </xf>
    <xf numFmtId="4" fontId="4" fillId="33" borderId="0" xfId="33" applyNumberFormat="1" applyFont="1" applyFill="1" applyBorder="1" applyAlignment="1">
      <alignment vertical="center" wrapText="1"/>
      <protection/>
    </xf>
    <xf numFmtId="0" fontId="3" fillId="0" borderId="10" xfId="33" applyFont="1" applyBorder="1">
      <alignment/>
      <protection/>
    </xf>
    <xf numFmtId="4" fontId="9" fillId="33" borderId="0" xfId="33" applyNumberFormat="1" applyFont="1" applyFill="1" applyBorder="1" applyAlignment="1">
      <alignment vertical="center" wrapText="1"/>
      <protection/>
    </xf>
    <xf numFmtId="4" fontId="9" fillId="33" borderId="13" xfId="33" applyNumberFormat="1" applyFont="1" applyFill="1" applyBorder="1" applyAlignment="1">
      <alignment vertical="center" wrapText="1"/>
      <protection/>
    </xf>
    <xf numFmtId="4" fontId="55" fillId="0" borderId="0" xfId="33" applyNumberFormat="1" applyFont="1" applyAlignment="1">
      <alignment vertical="center"/>
      <protection/>
    </xf>
    <xf numFmtId="0" fontId="3" fillId="0" borderId="14" xfId="33" applyFont="1" applyBorder="1">
      <alignment/>
      <protection/>
    </xf>
    <xf numFmtId="4" fontId="9" fillId="33" borderId="15" xfId="33" applyNumberFormat="1" applyFont="1" applyFill="1" applyBorder="1" applyAlignment="1">
      <alignment vertical="center" wrapText="1"/>
      <protection/>
    </xf>
    <xf numFmtId="0" fontId="3" fillId="0" borderId="10" xfId="33" applyFont="1" applyBorder="1" applyAlignment="1">
      <alignment wrapText="1"/>
      <protection/>
    </xf>
    <xf numFmtId="4" fontId="9" fillId="33" borderId="10" xfId="33" applyNumberFormat="1" applyFont="1" applyFill="1" applyBorder="1" applyAlignment="1">
      <alignment horizontal="left" vertical="center" wrapText="1"/>
      <protection/>
    </xf>
    <xf numFmtId="4" fontId="9" fillId="33" borderId="16" xfId="33" applyNumberFormat="1" applyFont="1" applyFill="1" applyBorder="1" applyAlignment="1">
      <alignment horizontal="left" vertical="center" wrapText="1"/>
      <protection/>
    </xf>
    <xf numFmtId="4" fontId="4" fillId="33" borderId="16" xfId="33" applyNumberFormat="1" applyFont="1" applyFill="1" applyBorder="1" applyAlignment="1">
      <alignment vertical="center" wrapText="1"/>
      <protection/>
    </xf>
    <xf numFmtId="0" fontId="6" fillId="33" borderId="17" xfId="33" applyFont="1" applyFill="1" applyBorder="1" applyAlignment="1">
      <alignment vertical="center"/>
      <protection/>
    </xf>
    <xf numFmtId="0" fontId="53" fillId="33" borderId="18" xfId="33" applyFont="1" applyFill="1" applyBorder="1" applyAlignment="1">
      <alignment vertical="center"/>
      <protection/>
    </xf>
    <xf numFmtId="0" fontId="6" fillId="33" borderId="18" xfId="33" applyFont="1" applyFill="1" applyBorder="1" applyAlignment="1">
      <alignment vertical="center"/>
      <protection/>
    </xf>
    <xf numFmtId="0" fontId="6" fillId="33" borderId="11" xfId="33" applyFont="1" applyFill="1" applyBorder="1" applyAlignment="1">
      <alignment vertical="center" wrapText="1"/>
      <protection/>
    </xf>
    <xf numFmtId="0" fontId="6" fillId="33" borderId="12" xfId="33" applyFont="1" applyFill="1" applyBorder="1" applyAlignment="1">
      <alignment vertical="center"/>
      <protection/>
    </xf>
    <xf numFmtId="4" fontId="9" fillId="33" borderId="16" xfId="33" applyNumberFormat="1" applyFont="1" applyFill="1" applyBorder="1" applyAlignment="1">
      <alignment vertical="center" wrapText="1"/>
      <protection/>
    </xf>
    <xf numFmtId="4" fontId="9" fillId="33" borderId="18" xfId="33" applyNumberFormat="1" applyFont="1" applyFill="1" applyBorder="1" applyAlignment="1">
      <alignment vertical="center" wrapText="1"/>
      <protection/>
    </xf>
    <xf numFmtId="4" fontId="9" fillId="33" borderId="19" xfId="33" applyNumberFormat="1" applyFont="1" applyFill="1" applyBorder="1" applyAlignment="1">
      <alignment vertical="center" wrapText="1"/>
      <protection/>
    </xf>
    <xf numFmtId="4" fontId="56" fillId="33" borderId="16" xfId="33" applyNumberFormat="1" applyFont="1" applyFill="1" applyBorder="1" applyAlignment="1">
      <alignment horizontal="left" vertical="center" wrapText="1"/>
      <protection/>
    </xf>
    <xf numFmtId="0" fontId="37" fillId="0" borderId="0" xfId="33" applyFont="1">
      <alignment/>
      <protection/>
    </xf>
    <xf numFmtId="4" fontId="9" fillId="33" borderId="12" xfId="33" applyNumberFormat="1" applyFont="1" applyFill="1" applyBorder="1" applyAlignment="1">
      <alignment vertical="center" wrapText="1"/>
      <protection/>
    </xf>
    <xf numFmtId="4" fontId="4" fillId="33" borderId="10" xfId="33" applyNumberFormat="1" applyFont="1" applyFill="1" applyBorder="1" applyAlignment="1">
      <alignment vertical="center" wrapText="1"/>
      <protection/>
    </xf>
    <xf numFmtId="4" fontId="9" fillId="33" borderId="20" xfId="33" applyNumberFormat="1" applyFont="1" applyFill="1" applyBorder="1" applyAlignment="1">
      <alignment vertical="center" wrapText="1"/>
      <protection/>
    </xf>
    <xf numFmtId="4" fontId="9" fillId="33" borderId="18" xfId="33" applyNumberFormat="1" applyFont="1" applyFill="1" applyBorder="1" applyAlignment="1">
      <alignment horizontal="left" vertical="center" wrapText="1"/>
      <protection/>
    </xf>
    <xf numFmtId="0" fontId="6" fillId="33" borderId="17" xfId="33" applyFont="1" applyFill="1" applyBorder="1" applyAlignment="1">
      <alignment vertical="center" wrapText="1"/>
      <protection/>
    </xf>
    <xf numFmtId="0" fontId="3" fillId="0" borderId="21" xfId="33" applyFont="1" applyBorder="1">
      <alignment/>
      <protection/>
    </xf>
    <xf numFmtId="4" fontId="4" fillId="33" borderId="22" xfId="33" applyNumberFormat="1" applyFont="1" applyFill="1" applyBorder="1" applyAlignment="1">
      <alignment vertical="center" wrapText="1"/>
      <protection/>
    </xf>
    <xf numFmtId="0" fontId="12" fillId="33" borderId="12" xfId="33" applyFont="1" applyFill="1" applyBorder="1" applyAlignment="1">
      <alignment vertical="center"/>
      <protection/>
    </xf>
    <xf numFmtId="0" fontId="3" fillId="0" borderId="14" xfId="33" applyFont="1" applyBorder="1" applyAlignment="1">
      <alignment wrapText="1"/>
      <protection/>
    </xf>
    <xf numFmtId="0" fontId="57" fillId="33" borderId="12" xfId="33" applyFont="1" applyFill="1" applyBorder="1" applyAlignment="1">
      <alignment vertical="center"/>
      <protection/>
    </xf>
    <xf numFmtId="0" fontId="53" fillId="33" borderId="23" xfId="33" applyFont="1" applyFill="1" applyBorder="1" applyAlignment="1">
      <alignment vertical="center"/>
      <protection/>
    </xf>
    <xf numFmtId="4" fontId="58" fillId="33" borderId="0" xfId="33" applyNumberFormat="1" applyFont="1" applyFill="1" applyBorder="1" applyAlignment="1">
      <alignment vertical="center" wrapText="1"/>
      <protection/>
    </xf>
    <xf numFmtId="4" fontId="9" fillId="33" borderId="24" xfId="33" applyNumberFormat="1" applyFont="1" applyFill="1" applyBorder="1" applyAlignment="1">
      <alignment horizontal="left" vertical="center" wrapText="1"/>
      <protection/>
    </xf>
    <xf numFmtId="4" fontId="4" fillId="33" borderId="0" xfId="33" applyNumberFormat="1" applyFont="1" applyFill="1" applyBorder="1" applyAlignment="1">
      <alignment horizontal="left" vertical="center" wrapText="1"/>
      <protection/>
    </xf>
    <xf numFmtId="0" fontId="6" fillId="33" borderId="25" xfId="33" applyFont="1" applyFill="1" applyBorder="1" applyAlignment="1">
      <alignment vertical="center"/>
      <protection/>
    </xf>
    <xf numFmtId="0" fontId="12" fillId="33" borderId="18" xfId="33" applyFont="1" applyFill="1" applyBorder="1" applyAlignment="1">
      <alignment vertical="center"/>
      <protection/>
    </xf>
    <xf numFmtId="0" fontId="59" fillId="33" borderId="17" xfId="33" applyFont="1" applyFill="1" applyBorder="1" applyAlignment="1">
      <alignment vertical="center" wrapText="1"/>
      <protection/>
    </xf>
    <xf numFmtId="0" fontId="59" fillId="33" borderId="18" xfId="33" applyFont="1" applyFill="1" applyBorder="1" applyAlignment="1">
      <alignment vertical="center"/>
      <protection/>
    </xf>
    <xf numFmtId="0" fontId="3" fillId="0" borderId="10" xfId="33" applyFont="1" applyBorder="1">
      <alignment/>
      <protection/>
    </xf>
    <xf numFmtId="0" fontId="3" fillId="0" borderId="14" xfId="33" applyFont="1" applyBorder="1">
      <alignment/>
      <protection/>
    </xf>
    <xf numFmtId="0" fontId="37" fillId="0" borderId="14" xfId="33" applyBorder="1">
      <alignment/>
      <protection/>
    </xf>
    <xf numFmtId="0" fontId="3" fillId="0" borderId="10" xfId="33" applyFont="1" applyBorder="1" applyAlignment="1">
      <alignment wrapText="1"/>
      <protection/>
    </xf>
    <xf numFmtId="0" fontId="6" fillId="33" borderId="10" xfId="33" applyFont="1" applyFill="1" applyBorder="1" applyAlignment="1">
      <alignment vertical="center" wrapText="1"/>
      <protection/>
    </xf>
    <xf numFmtId="4" fontId="56" fillId="33" borderId="18" xfId="33" applyNumberFormat="1" applyFont="1" applyFill="1" applyBorder="1" applyAlignment="1">
      <alignment horizontal="left" vertical="center" wrapText="1"/>
      <protection/>
    </xf>
    <xf numFmtId="4" fontId="9" fillId="33" borderId="10" xfId="33" applyNumberFormat="1" applyFont="1" applyFill="1" applyBorder="1" applyAlignment="1">
      <alignment vertical="center" wrapText="1"/>
      <protection/>
    </xf>
    <xf numFmtId="4" fontId="9" fillId="33" borderId="16" xfId="33" applyNumberFormat="1" applyFont="1" applyFill="1" applyBorder="1" applyAlignment="1">
      <alignment vertical="center" wrapText="1"/>
      <protection/>
    </xf>
    <xf numFmtId="4" fontId="9" fillId="33" borderId="10" xfId="33" applyNumberFormat="1" applyFont="1" applyFill="1" applyBorder="1" applyAlignment="1">
      <alignment vertical="center" wrapText="1"/>
      <protection/>
    </xf>
    <xf numFmtId="4" fontId="9" fillId="33" borderId="19" xfId="33" applyNumberFormat="1" applyFont="1" applyFill="1" applyBorder="1" applyAlignment="1">
      <alignment vertical="center" wrapText="1"/>
      <protection/>
    </xf>
    <xf numFmtId="4" fontId="9" fillId="33" borderId="16" xfId="33" applyNumberFormat="1" applyFont="1" applyFill="1" applyBorder="1" applyAlignment="1">
      <alignment horizontal="left" vertical="center" wrapText="1"/>
      <protection/>
    </xf>
    <xf numFmtId="4" fontId="9" fillId="33" borderId="15" xfId="33" applyNumberFormat="1" applyFont="1" applyFill="1" applyBorder="1" applyAlignment="1">
      <alignment vertical="center" wrapText="1"/>
      <protection/>
    </xf>
    <xf numFmtId="4" fontId="2" fillId="0" borderId="0" xfId="33" applyNumberFormat="1" applyFont="1" applyBorder="1" applyAlignment="1">
      <alignment horizontal="center" vertical="center"/>
      <protection/>
    </xf>
    <xf numFmtId="4" fontId="4" fillId="0" borderId="10" xfId="33" applyNumberFormat="1" applyFont="1" applyBorder="1" applyAlignment="1">
      <alignment horizontal="center" vertical="center"/>
      <protection/>
    </xf>
    <xf numFmtId="0" fontId="3" fillId="0" borderId="20" xfId="33" applyFont="1" applyBorder="1">
      <alignment/>
      <protection/>
    </xf>
    <xf numFmtId="0" fontId="0" fillId="0" borderId="10" xfId="0" applyBorder="1" applyAlignment="1">
      <alignment/>
    </xf>
    <xf numFmtId="4" fontId="56" fillId="33" borderId="0" xfId="33" applyNumberFormat="1" applyFont="1" applyFill="1" applyBorder="1" applyAlignment="1">
      <alignment horizontal="left" vertical="center" wrapText="1"/>
      <protection/>
    </xf>
    <xf numFmtId="4" fontId="56" fillId="33" borderId="10" xfId="33" applyNumberFormat="1" applyFont="1" applyFill="1" applyBorder="1" applyAlignment="1">
      <alignment horizontal="left" vertical="center" wrapText="1"/>
      <protection/>
    </xf>
    <xf numFmtId="0" fontId="59" fillId="33" borderId="11" xfId="33" applyFont="1" applyFill="1" applyBorder="1" applyAlignment="1">
      <alignment vertical="center" wrapText="1"/>
      <protection/>
    </xf>
    <xf numFmtId="0" fontId="59" fillId="33" borderId="12" xfId="33" applyFont="1" applyFill="1" applyBorder="1" applyAlignment="1">
      <alignment vertical="center"/>
      <protection/>
    </xf>
    <xf numFmtId="0" fontId="0" fillId="0" borderId="10" xfId="0" applyBorder="1" applyAlignment="1">
      <alignment wrapText="1"/>
    </xf>
    <xf numFmtId="0" fontId="3" fillId="0" borderId="10" xfId="33" applyFont="1" applyFill="1" applyBorder="1">
      <alignment/>
      <protection/>
    </xf>
    <xf numFmtId="4" fontId="9" fillId="33" borderId="16" xfId="33" applyNumberFormat="1" applyFont="1" applyFill="1" applyBorder="1" applyAlignment="1">
      <alignment vertical="center" wrapText="1"/>
      <protection/>
    </xf>
    <xf numFmtId="4" fontId="9" fillId="33" borderId="10" xfId="33" applyNumberFormat="1" applyFont="1" applyFill="1" applyBorder="1" applyAlignment="1">
      <alignment vertical="center" wrapText="1"/>
      <protection/>
    </xf>
    <xf numFmtId="0" fontId="3" fillId="0" borderId="19" xfId="33" applyFont="1" applyBorder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4" fontId="17" fillId="34" borderId="10" xfId="0" applyNumberFormat="1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vertical="center"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4" fontId="4" fillId="33" borderId="26" xfId="33" applyNumberFormat="1" applyFont="1" applyFill="1" applyBorder="1" applyAlignment="1">
      <alignment horizontal="left" vertical="center" wrapText="1"/>
      <protection/>
    </xf>
    <xf numFmtId="4" fontId="4" fillId="33" borderId="15" xfId="33" applyNumberFormat="1" applyFont="1" applyFill="1" applyBorder="1" applyAlignment="1">
      <alignment vertical="center" wrapText="1"/>
      <protection/>
    </xf>
    <xf numFmtId="0" fontId="9" fillId="33" borderId="16" xfId="33" applyFont="1" applyFill="1" applyBorder="1" applyAlignment="1">
      <alignment vertical="center" wrapText="1"/>
      <protection/>
    </xf>
    <xf numFmtId="4" fontId="4" fillId="33" borderId="15" xfId="33" applyNumberFormat="1" applyFont="1" applyFill="1" applyBorder="1" applyAlignment="1">
      <alignment horizontal="left" vertical="center" wrapText="1"/>
      <protection/>
    </xf>
    <xf numFmtId="4" fontId="4" fillId="33" borderId="27" xfId="33" applyNumberFormat="1" applyFont="1" applyFill="1" applyBorder="1" applyAlignment="1">
      <alignment horizontal="left" vertical="center" wrapText="1"/>
      <protection/>
    </xf>
    <xf numFmtId="4" fontId="4" fillId="33" borderId="28" xfId="33" applyNumberFormat="1" applyFont="1" applyFill="1" applyBorder="1" applyAlignment="1">
      <alignment vertical="center" wrapText="1"/>
      <protection/>
    </xf>
    <xf numFmtId="4" fontId="16" fillId="33" borderId="29" xfId="33" applyNumberFormat="1" applyFont="1" applyFill="1" applyBorder="1" applyAlignment="1">
      <alignment vertical="center" wrapText="1"/>
      <protection/>
    </xf>
    <xf numFmtId="0" fontId="19" fillId="0" borderId="10" xfId="0" applyFont="1" applyBorder="1" applyAlignment="1">
      <alignment/>
    </xf>
    <xf numFmtId="0" fontId="61" fillId="0" borderId="10" xfId="0" applyFont="1" applyBorder="1" applyAlignment="1">
      <alignment/>
    </xf>
    <xf numFmtId="4" fontId="19" fillId="34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vertical="center"/>
    </xf>
    <xf numFmtId="4" fontId="16" fillId="33" borderId="0" xfId="33" applyNumberFormat="1" applyFont="1" applyFill="1" applyBorder="1" applyAlignment="1">
      <alignment vertical="center" wrapText="1"/>
      <protection/>
    </xf>
    <xf numFmtId="0" fontId="51" fillId="0" borderId="0" xfId="33" applyFont="1" applyBorder="1">
      <alignment/>
      <protection/>
    </xf>
    <xf numFmtId="0" fontId="62" fillId="0" borderId="10" xfId="33" applyFont="1" applyBorder="1">
      <alignment/>
      <protection/>
    </xf>
    <xf numFmtId="2" fontId="62" fillId="0" borderId="10" xfId="33" applyNumberFormat="1" applyFont="1" applyBorder="1">
      <alignment/>
      <protection/>
    </xf>
    <xf numFmtId="0" fontId="37" fillId="0" borderId="10" xfId="33" applyBorder="1">
      <alignment/>
      <protection/>
    </xf>
    <xf numFmtId="2" fontId="37" fillId="0" borderId="10" xfId="33" applyNumberFormat="1" applyBorder="1">
      <alignment/>
      <protection/>
    </xf>
    <xf numFmtId="0" fontId="62" fillId="0" borderId="10" xfId="33" applyFont="1" applyBorder="1" applyAlignment="1">
      <alignment wrapText="1"/>
      <protection/>
    </xf>
    <xf numFmtId="0" fontId="37" fillId="0" borderId="0" xfId="33" applyAlignment="1">
      <alignment horizontal="center"/>
      <protection/>
    </xf>
    <xf numFmtId="4" fontId="16" fillId="33" borderId="0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" fontId="2" fillId="0" borderId="0" xfId="33" applyNumberFormat="1" applyFont="1" applyBorder="1" applyAlignment="1">
      <alignment horizontal="center"/>
      <protection/>
    </xf>
    <xf numFmtId="4" fontId="2" fillId="0" borderId="0" xfId="33" applyNumberFormat="1" applyFont="1" applyBorder="1" applyAlignment="1">
      <alignment horizontal="center" vertical="center"/>
      <protection/>
    </xf>
    <xf numFmtId="4" fontId="4" fillId="0" borderId="10" xfId="33" applyNumberFormat="1" applyFont="1" applyBorder="1" applyAlignment="1">
      <alignment horizontal="center" vertical="center"/>
      <protection/>
    </xf>
    <xf numFmtId="0" fontId="9" fillId="33" borderId="16" xfId="33" applyFont="1" applyFill="1" applyBorder="1" applyAlignment="1">
      <alignment vertical="center" wrapText="1"/>
      <protection/>
    </xf>
    <xf numFmtId="4" fontId="4" fillId="33" borderId="15" xfId="33" applyNumberFormat="1" applyFont="1" applyFill="1" applyBorder="1" applyAlignment="1">
      <alignment horizontal="left" vertical="center" wrapText="1"/>
      <protection/>
    </xf>
    <xf numFmtId="4" fontId="4" fillId="33" borderId="15" xfId="33" applyNumberFormat="1" applyFont="1" applyFill="1" applyBorder="1" applyAlignment="1">
      <alignment vertical="center" wrapText="1"/>
      <protection/>
    </xf>
    <xf numFmtId="4" fontId="9" fillId="33" borderId="15" xfId="33" applyNumberFormat="1" applyFont="1" applyFill="1" applyBorder="1" applyAlignment="1">
      <alignment vertical="center" wrapText="1"/>
      <protection/>
    </xf>
    <xf numFmtId="4" fontId="4" fillId="33" borderId="26" xfId="33" applyNumberFormat="1" applyFont="1" applyFill="1" applyBorder="1" applyAlignment="1">
      <alignment horizontal="left" vertical="center" wrapText="1"/>
      <protection/>
    </xf>
    <xf numFmtId="4" fontId="9" fillId="33" borderId="16" xfId="33" applyNumberFormat="1" applyFont="1" applyFill="1" applyBorder="1" applyAlignment="1">
      <alignment horizontal="left" vertical="center" wrapText="1"/>
      <protection/>
    </xf>
    <xf numFmtId="4" fontId="4" fillId="33" borderId="27" xfId="33" applyNumberFormat="1" applyFont="1" applyFill="1" applyBorder="1" applyAlignment="1">
      <alignment horizontal="left" vertical="center" wrapText="1"/>
      <protection/>
    </xf>
    <xf numFmtId="4" fontId="9" fillId="33" borderId="16" xfId="33" applyNumberFormat="1" applyFont="1" applyFill="1" applyBorder="1" applyAlignment="1">
      <alignment vertical="center" wrapText="1"/>
      <protection/>
    </xf>
    <xf numFmtId="4" fontId="4" fillId="33" borderId="16" xfId="33" applyNumberFormat="1" applyFont="1" applyFill="1" applyBorder="1" applyAlignment="1">
      <alignment vertical="center" wrapText="1"/>
      <protection/>
    </xf>
    <xf numFmtId="4" fontId="9" fillId="33" borderId="19" xfId="33" applyNumberFormat="1" applyFont="1" applyFill="1" applyBorder="1" applyAlignment="1">
      <alignment vertical="center" wrapText="1"/>
      <protection/>
    </xf>
    <xf numFmtId="4" fontId="9" fillId="33" borderId="10" xfId="33" applyNumberFormat="1" applyFont="1" applyFill="1" applyBorder="1" applyAlignment="1">
      <alignment vertical="center" wrapText="1"/>
      <protection/>
    </xf>
    <xf numFmtId="4" fontId="17" fillId="34" borderId="13" xfId="0" applyNumberFormat="1" applyFont="1" applyFill="1" applyBorder="1" applyAlignment="1">
      <alignment vertical="center" wrapText="1"/>
    </xf>
    <xf numFmtId="0" fontId="17" fillId="34" borderId="30" xfId="0" applyFont="1" applyFill="1" applyBorder="1" applyAlignment="1">
      <alignment vertical="center"/>
    </xf>
    <xf numFmtId="4" fontId="4" fillId="33" borderId="28" xfId="33" applyNumberFormat="1" applyFont="1" applyFill="1" applyBorder="1" applyAlignment="1">
      <alignment vertical="center" wrapText="1"/>
      <protection/>
    </xf>
    <xf numFmtId="4" fontId="16" fillId="33" borderId="29" xfId="33" applyNumberFormat="1" applyFont="1" applyFill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5"/>
  <sheetViews>
    <sheetView tabSelected="1" zoomScalePageLayoutView="60" workbookViewId="0" topLeftCell="A348">
      <selection activeCell="A344" sqref="A344:C375"/>
    </sheetView>
  </sheetViews>
  <sheetFormatPr defaultColWidth="9.140625" defaultRowHeight="12.75"/>
  <cols>
    <col min="1" max="1" width="91.8515625" style="1" customWidth="1"/>
    <col min="2" max="2" width="20.28125" style="1" customWidth="1"/>
    <col min="3" max="3" width="0.13671875" style="1" customWidth="1"/>
    <col min="4" max="16384" width="9.140625" style="1" customWidth="1"/>
  </cols>
  <sheetData>
    <row r="1" spans="1:3" ht="15.75">
      <c r="A1" s="108" t="s">
        <v>0</v>
      </c>
      <c r="B1" s="108"/>
      <c r="C1" s="108"/>
    </row>
    <row r="2" spans="1:3" ht="15.75">
      <c r="A2" s="109" t="s">
        <v>302</v>
      </c>
      <c r="B2" s="109"/>
      <c r="C2" s="109"/>
    </row>
    <row r="3" spans="1:3" s="3" customFormat="1" ht="15.75">
      <c r="A3" s="109" t="s">
        <v>386</v>
      </c>
      <c r="B3" s="109"/>
      <c r="C3" s="109"/>
    </row>
    <row r="4" spans="1:3" s="3" customFormat="1" ht="15.75">
      <c r="A4" s="66"/>
      <c r="B4" s="4"/>
      <c r="C4" s="4"/>
    </row>
    <row r="5" spans="1:3" ht="225">
      <c r="A5" s="67" t="s">
        <v>1</v>
      </c>
      <c r="B5" s="5" t="s">
        <v>42</v>
      </c>
      <c r="C5" s="6" t="s">
        <v>406</v>
      </c>
    </row>
    <row r="6" spans="1:3" ht="15">
      <c r="A6" s="67" t="s">
        <v>1</v>
      </c>
      <c r="B6" s="7"/>
      <c r="C6" s="7"/>
    </row>
    <row r="7" spans="1:3" ht="15.75" customHeight="1" thickBot="1">
      <c r="A7" s="87" t="s">
        <v>3</v>
      </c>
      <c r="B7" s="8"/>
      <c r="C7" s="8"/>
    </row>
    <row r="8" spans="1:3" ht="15.75" customHeight="1" thickBot="1">
      <c r="A8" s="88" t="s">
        <v>4</v>
      </c>
      <c r="B8" s="9"/>
      <c r="C8" s="9"/>
    </row>
    <row r="9" spans="1:3" ht="15" customHeight="1">
      <c r="A9" s="89" t="s">
        <v>388</v>
      </c>
      <c r="B9" s="9"/>
      <c r="C9" s="9"/>
    </row>
    <row r="10" spans="1:3" ht="15">
      <c r="A10" s="54" t="s">
        <v>62</v>
      </c>
      <c r="B10" s="9"/>
      <c r="C10" s="54">
        <v>4</v>
      </c>
    </row>
    <row r="11" spans="1:3" ht="15.75" thickBot="1">
      <c r="A11" s="78" t="s">
        <v>387</v>
      </c>
      <c r="B11" s="9"/>
      <c r="C11" s="54">
        <v>4</v>
      </c>
    </row>
    <row r="12" spans="1:3" ht="15.75" customHeight="1" thickBot="1">
      <c r="A12" s="90" t="s">
        <v>5</v>
      </c>
      <c r="B12" s="9"/>
      <c r="C12" s="9"/>
    </row>
    <row r="13" spans="1:3" ht="15.75" customHeight="1" thickBot="1">
      <c r="A13" s="88" t="s">
        <v>6</v>
      </c>
      <c r="B13" s="9"/>
      <c r="C13" s="9"/>
    </row>
    <row r="14" spans="1:3" ht="16.5" customHeight="1">
      <c r="A14" s="62" t="s">
        <v>63</v>
      </c>
      <c r="B14" s="57" t="s">
        <v>53</v>
      </c>
      <c r="C14" s="54">
        <v>18</v>
      </c>
    </row>
    <row r="15" spans="1:3" ht="16.5" customHeight="1">
      <c r="A15" s="62" t="s">
        <v>64</v>
      </c>
      <c r="B15" s="57" t="s">
        <v>27</v>
      </c>
      <c r="C15" s="54">
        <v>4.5</v>
      </c>
    </row>
    <row r="16" spans="1:3" ht="16.5" customHeight="1">
      <c r="A16" s="62" t="s">
        <v>65</v>
      </c>
      <c r="B16" s="57" t="s">
        <v>66</v>
      </c>
      <c r="C16" s="54">
        <v>17.5</v>
      </c>
    </row>
    <row r="17" spans="1:3" s="7" customFormat="1" ht="16.5" customHeight="1" thickBot="1">
      <c r="A17" s="23" t="s">
        <v>67</v>
      </c>
      <c r="B17" s="54" t="s">
        <v>21</v>
      </c>
      <c r="C17" s="54">
        <v>4.5</v>
      </c>
    </row>
    <row r="18" spans="1:3" s="7" customFormat="1" ht="15.75" customHeight="1" thickBot="1">
      <c r="A18" s="65" t="s">
        <v>68</v>
      </c>
      <c r="B18" s="54"/>
      <c r="C18" s="54">
        <v>20</v>
      </c>
    </row>
    <row r="19" spans="1:3" s="7" customFormat="1" ht="15.75" thickBot="1">
      <c r="A19" s="65" t="s">
        <v>69</v>
      </c>
      <c r="B19" s="54" t="s">
        <v>20</v>
      </c>
      <c r="C19" s="54">
        <v>2</v>
      </c>
    </row>
    <row r="20" spans="1:3" ht="15" customHeight="1">
      <c r="A20" s="64" t="s">
        <v>70</v>
      </c>
      <c r="B20" s="12" t="s">
        <v>71</v>
      </c>
      <c r="C20" s="12">
        <f>1.2+1.2</f>
        <v>2.4</v>
      </c>
    </row>
    <row r="21" spans="1:3" ht="15" customHeight="1">
      <c r="A21" s="64" t="s">
        <v>72</v>
      </c>
      <c r="B21" s="12" t="s">
        <v>19</v>
      </c>
      <c r="C21" s="12">
        <v>2</v>
      </c>
    </row>
    <row r="22" spans="1:3" s="7" customFormat="1" ht="15" customHeight="1">
      <c r="A22" s="64" t="s">
        <v>73</v>
      </c>
      <c r="B22" s="54" t="s">
        <v>19</v>
      </c>
      <c r="C22" s="54">
        <v>3</v>
      </c>
    </row>
    <row r="23" spans="1:3" s="7" customFormat="1" ht="15" customHeight="1">
      <c r="A23" s="64" t="s">
        <v>74</v>
      </c>
      <c r="B23" s="54" t="s">
        <v>43</v>
      </c>
      <c r="C23" s="54">
        <f>3.5+1+1</f>
        <v>5.5</v>
      </c>
    </row>
    <row r="24" spans="1:3" s="7" customFormat="1" ht="15" customHeight="1">
      <c r="A24" s="64" t="s">
        <v>75</v>
      </c>
      <c r="B24" s="54" t="s">
        <v>40</v>
      </c>
      <c r="C24" s="54">
        <v>1</v>
      </c>
    </row>
    <row r="25" spans="1:3" s="7" customFormat="1" ht="15" customHeight="1">
      <c r="A25" s="64" t="s">
        <v>76</v>
      </c>
      <c r="B25" s="54" t="s">
        <v>27</v>
      </c>
      <c r="C25" s="54">
        <v>8</v>
      </c>
    </row>
    <row r="26" spans="1:3" s="7" customFormat="1" ht="15" customHeight="1">
      <c r="A26" s="64" t="s">
        <v>77</v>
      </c>
      <c r="B26" s="54" t="s">
        <v>78</v>
      </c>
      <c r="C26" s="54">
        <v>0.5</v>
      </c>
    </row>
    <row r="27" spans="1:3" s="7" customFormat="1" ht="15" customHeight="1">
      <c r="A27" s="64" t="s">
        <v>79</v>
      </c>
      <c r="B27" s="54" t="s">
        <v>30</v>
      </c>
      <c r="C27" s="54">
        <v>2.8</v>
      </c>
    </row>
    <row r="28" spans="1:3" s="7" customFormat="1" ht="15" customHeight="1">
      <c r="A28" s="64" t="s">
        <v>80</v>
      </c>
      <c r="B28" s="54" t="s">
        <v>81</v>
      </c>
      <c r="C28" s="54">
        <f>0.5+0.5</f>
        <v>1</v>
      </c>
    </row>
    <row r="29" spans="1:3" s="7" customFormat="1" ht="15" customHeight="1">
      <c r="A29" s="64" t="s">
        <v>82</v>
      </c>
      <c r="B29" s="54" t="s">
        <v>17</v>
      </c>
      <c r="C29" s="54">
        <v>4</v>
      </c>
    </row>
    <row r="30" spans="1:3" s="7" customFormat="1" ht="15" customHeight="1">
      <c r="A30" s="64" t="s">
        <v>83</v>
      </c>
      <c r="B30" s="54" t="s">
        <v>49</v>
      </c>
      <c r="C30" s="54">
        <v>2</v>
      </c>
    </row>
    <row r="31" spans="1:3" s="7" customFormat="1" ht="15" customHeight="1">
      <c r="A31" s="64" t="s">
        <v>84</v>
      </c>
      <c r="B31" s="54" t="s">
        <v>43</v>
      </c>
      <c r="C31" s="54">
        <f>0.5+0.5</f>
        <v>1</v>
      </c>
    </row>
    <row r="32" spans="1:3" s="7" customFormat="1" ht="15" customHeight="1">
      <c r="A32" s="64" t="s">
        <v>85</v>
      </c>
      <c r="B32" s="54" t="s">
        <v>47</v>
      </c>
      <c r="C32" s="54">
        <v>3</v>
      </c>
    </row>
    <row r="33" spans="1:3" s="7" customFormat="1" ht="15" customHeight="1">
      <c r="A33" s="64" t="s">
        <v>86</v>
      </c>
      <c r="B33" s="54" t="s">
        <v>87</v>
      </c>
      <c r="C33" s="54">
        <v>4.5</v>
      </c>
    </row>
    <row r="34" spans="1:3" s="7" customFormat="1" ht="15" customHeight="1">
      <c r="A34" s="64" t="s">
        <v>88</v>
      </c>
      <c r="B34" s="54" t="s">
        <v>87</v>
      </c>
      <c r="C34" s="54">
        <v>4.5</v>
      </c>
    </row>
    <row r="35" spans="1:3" s="7" customFormat="1" ht="15" customHeight="1">
      <c r="A35" s="64" t="s">
        <v>89</v>
      </c>
      <c r="B35" s="54" t="s">
        <v>87</v>
      </c>
      <c r="C35" s="54">
        <v>6</v>
      </c>
    </row>
    <row r="36" spans="1:3" s="7" customFormat="1" ht="15" customHeight="1">
      <c r="A36" s="64" t="s">
        <v>90</v>
      </c>
      <c r="B36" s="54" t="s">
        <v>87</v>
      </c>
      <c r="C36" s="54">
        <v>8</v>
      </c>
    </row>
    <row r="37" spans="1:3" s="7" customFormat="1" ht="15.75" customHeight="1">
      <c r="A37" s="64" t="s">
        <v>91</v>
      </c>
      <c r="B37" s="54" t="s">
        <v>92</v>
      </c>
      <c r="C37" s="54">
        <v>1</v>
      </c>
    </row>
    <row r="38" spans="1:3" s="7" customFormat="1" ht="43.5" customHeight="1">
      <c r="A38" s="64" t="s">
        <v>93</v>
      </c>
      <c r="B38" s="54" t="s">
        <v>32</v>
      </c>
      <c r="C38" s="54">
        <v>6</v>
      </c>
    </row>
    <row r="39" spans="1:255" ht="33" customHeight="1">
      <c r="A39" s="74" t="s">
        <v>357</v>
      </c>
      <c r="B39" s="75" t="s">
        <v>9</v>
      </c>
      <c r="C39" s="75">
        <v>1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33" customHeight="1">
      <c r="A40" s="74" t="s">
        <v>379</v>
      </c>
      <c r="B40" s="75" t="s">
        <v>40</v>
      </c>
      <c r="C40" s="75">
        <v>1.5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33" customHeight="1">
      <c r="A41" s="74" t="s">
        <v>380</v>
      </c>
      <c r="B41" s="75" t="s">
        <v>40</v>
      </c>
      <c r="C41" s="75">
        <v>1.5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7.25" customHeight="1">
      <c r="A42" s="69" t="s">
        <v>366</v>
      </c>
      <c r="B42" s="69" t="s">
        <v>44</v>
      </c>
      <c r="C42" s="69">
        <v>1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33.75" customHeight="1">
      <c r="A43" s="74" t="s">
        <v>375</v>
      </c>
      <c r="B43" s="69" t="s">
        <v>376</v>
      </c>
      <c r="C43" s="69">
        <v>1.5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6" s="79" customFormat="1" ht="15" customHeight="1">
      <c r="A44" s="91" t="s">
        <v>7</v>
      </c>
      <c r="B44" s="54"/>
      <c r="C44" s="5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3" s="1" customFormat="1" ht="45">
      <c r="A45" s="62" t="s">
        <v>151</v>
      </c>
      <c r="B45" s="57" t="s">
        <v>152</v>
      </c>
      <c r="C45" s="54">
        <v>30</v>
      </c>
    </row>
    <row r="46" spans="1:3" s="1" customFormat="1" ht="16.5" customHeight="1">
      <c r="A46" s="62" t="s">
        <v>153</v>
      </c>
      <c r="B46" s="54" t="s">
        <v>51</v>
      </c>
      <c r="C46" s="54">
        <v>14</v>
      </c>
    </row>
    <row r="47" spans="1:3" s="1" customFormat="1" ht="46.5" customHeight="1">
      <c r="A47" s="62" t="s">
        <v>155</v>
      </c>
      <c r="B47" s="57" t="s">
        <v>156</v>
      </c>
      <c r="C47" s="54">
        <v>36</v>
      </c>
    </row>
    <row r="48" spans="1:3" s="1" customFormat="1" ht="15">
      <c r="A48" s="62" t="s">
        <v>158</v>
      </c>
      <c r="B48" s="54" t="s">
        <v>159</v>
      </c>
      <c r="C48" s="12">
        <v>14</v>
      </c>
    </row>
    <row r="49" spans="1:3" s="1" customFormat="1" ht="60">
      <c r="A49" s="62" t="s">
        <v>168</v>
      </c>
      <c r="B49" s="44" t="s">
        <v>169</v>
      </c>
      <c r="C49" s="55">
        <v>29</v>
      </c>
    </row>
    <row r="50" spans="1:3" s="1" customFormat="1" ht="45">
      <c r="A50" s="62" t="s">
        <v>170</v>
      </c>
      <c r="B50" s="57" t="s">
        <v>171</v>
      </c>
      <c r="C50" s="54">
        <v>28</v>
      </c>
    </row>
    <row r="51" spans="1:3" s="1" customFormat="1" ht="60">
      <c r="A51" s="62" t="s">
        <v>174</v>
      </c>
      <c r="B51" s="44" t="s">
        <v>175</v>
      </c>
      <c r="C51" s="55">
        <v>34</v>
      </c>
    </row>
    <row r="52" spans="1:3" s="7" customFormat="1" ht="44.25" customHeight="1">
      <c r="A52" s="23" t="s">
        <v>176</v>
      </c>
      <c r="B52" s="57" t="s">
        <v>177</v>
      </c>
      <c r="C52" s="54">
        <v>36</v>
      </c>
    </row>
    <row r="53" spans="1:3" s="1" customFormat="1" ht="15">
      <c r="A53" s="62" t="s">
        <v>178</v>
      </c>
      <c r="B53" s="41" t="s">
        <v>21</v>
      </c>
      <c r="C53" s="12">
        <v>2</v>
      </c>
    </row>
    <row r="54" spans="1:3" s="1" customFormat="1" ht="30">
      <c r="A54" s="18" t="s">
        <v>179</v>
      </c>
      <c r="B54" s="57" t="s">
        <v>180</v>
      </c>
      <c r="C54" s="12">
        <v>21</v>
      </c>
    </row>
    <row r="55" spans="1:3" s="1" customFormat="1" ht="47.25" customHeight="1">
      <c r="A55" s="62" t="s">
        <v>181</v>
      </c>
      <c r="B55" s="57" t="s">
        <v>182</v>
      </c>
      <c r="C55" s="54">
        <v>45</v>
      </c>
    </row>
    <row r="56" spans="1:3" s="1" customFormat="1" ht="30">
      <c r="A56" s="62" t="s">
        <v>410</v>
      </c>
      <c r="B56" s="57" t="s">
        <v>407</v>
      </c>
      <c r="C56" s="54">
        <v>21</v>
      </c>
    </row>
    <row r="57" spans="1:3" s="1" customFormat="1" ht="30">
      <c r="A57" s="62" t="s">
        <v>411</v>
      </c>
      <c r="B57" s="57" t="s">
        <v>408</v>
      </c>
      <c r="C57" s="54">
        <v>21</v>
      </c>
    </row>
    <row r="58" spans="1:3" s="1" customFormat="1" ht="30">
      <c r="A58" s="62" t="s">
        <v>412</v>
      </c>
      <c r="B58" s="57" t="s">
        <v>409</v>
      </c>
      <c r="C58" s="54">
        <v>21</v>
      </c>
    </row>
    <row r="59" spans="1:3" s="1" customFormat="1" ht="30">
      <c r="A59" s="62" t="s">
        <v>413</v>
      </c>
      <c r="B59" s="57" t="s">
        <v>407</v>
      </c>
      <c r="C59" s="54">
        <v>21</v>
      </c>
    </row>
    <row r="60" spans="1:3" s="1" customFormat="1" ht="30">
      <c r="A60" s="77" t="s">
        <v>435</v>
      </c>
      <c r="B60" s="57" t="s">
        <v>416</v>
      </c>
      <c r="C60" s="54">
        <v>21</v>
      </c>
    </row>
    <row r="61" spans="1:3" s="1" customFormat="1" ht="30">
      <c r="A61" s="62" t="s">
        <v>414</v>
      </c>
      <c r="B61" s="57" t="s">
        <v>408</v>
      </c>
      <c r="C61" s="54">
        <v>21</v>
      </c>
    </row>
    <row r="62" spans="1:3" s="1" customFormat="1" ht="30">
      <c r="A62" s="62" t="s">
        <v>415</v>
      </c>
      <c r="B62" s="57" t="s">
        <v>417</v>
      </c>
      <c r="C62" s="54">
        <v>21</v>
      </c>
    </row>
    <row r="63" spans="1:4" s="1" customFormat="1" ht="15">
      <c r="A63" s="62" t="s">
        <v>189</v>
      </c>
      <c r="B63" s="54" t="s">
        <v>26</v>
      </c>
      <c r="C63" s="54">
        <v>16</v>
      </c>
      <c r="D63" s="1">
        <v>449.45</v>
      </c>
    </row>
    <row r="64" spans="1:3" ht="15">
      <c r="A64" s="23" t="s">
        <v>94</v>
      </c>
      <c r="B64" s="54" t="s">
        <v>19</v>
      </c>
      <c r="C64" s="54">
        <v>7</v>
      </c>
    </row>
    <row r="65" spans="1:3" ht="15">
      <c r="A65" s="23" t="s">
        <v>95</v>
      </c>
      <c r="B65" s="54" t="s">
        <v>96</v>
      </c>
      <c r="C65" s="54">
        <v>8</v>
      </c>
    </row>
    <row r="66" spans="1:3" ht="15">
      <c r="A66" s="26" t="s">
        <v>97</v>
      </c>
      <c r="B66" s="12" t="s">
        <v>98</v>
      </c>
      <c r="C66" s="12">
        <v>4</v>
      </c>
    </row>
    <row r="67" spans="1:3" ht="15" customHeight="1">
      <c r="A67" s="26" t="s">
        <v>99</v>
      </c>
      <c r="B67" s="12" t="s">
        <v>8</v>
      </c>
      <c r="C67" s="12">
        <f>0.5+0.5</f>
        <v>1</v>
      </c>
    </row>
    <row r="68" spans="1:3" s="1" customFormat="1" ht="15" customHeight="1">
      <c r="A68" s="26" t="s">
        <v>100</v>
      </c>
      <c r="B68" s="12" t="s">
        <v>27</v>
      </c>
      <c r="C68" s="12">
        <v>2</v>
      </c>
    </row>
    <row r="69" spans="1:3" s="1" customFormat="1" ht="15" customHeight="1">
      <c r="A69" s="10" t="s">
        <v>101</v>
      </c>
      <c r="B69" s="12" t="s">
        <v>27</v>
      </c>
      <c r="C69" s="12">
        <v>3</v>
      </c>
    </row>
    <row r="70" spans="1:3" s="1" customFormat="1" ht="15" customHeight="1">
      <c r="A70" s="26" t="s">
        <v>102</v>
      </c>
      <c r="B70" s="12" t="s">
        <v>9</v>
      </c>
      <c r="C70" s="12">
        <v>1.5</v>
      </c>
    </row>
    <row r="71" spans="1:3" s="7" customFormat="1" ht="21.75" customHeight="1">
      <c r="A71" s="26" t="s">
        <v>104</v>
      </c>
      <c r="B71" s="57" t="s">
        <v>15</v>
      </c>
      <c r="C71" s="54">
        <f>2+1</f>
        <v>3</v>
      </c>
    </row>
    <row r="72" spans="1:3" s="7" customFormat="1" ht="15">
      <c r="A72" s="26" t="s">
        <v>105</v>
      </c>
      <c r="B72" s="54" t="s">
        <v>27</v>
      </c>
      <c r="C72" s="54">
        <v>2</v>
      </c>
    </row>
    <row r="73" spans="1:3" s="7" customFormat="1" ht="30">
      <c r="A73" s="26" t="s">
        <v>106</v>
      </c>
      <c r="B73" s="57" t="s">
        <v>107</v>
      </c>
      <c r="C73" s="54">
        <f>1.5+1.5</f>
        <v>3</v>
      </c>
    </row>
    <row r="74" spans="1:3" s="7" customFormat="1" ht="15">
      <c r="A74" s="26" t="s">
        <v>108</v>
      </c>
      <c r="B74" s="54" t="s">
        <v>9</v>
      </c>
      <c r="C74" s="54">
        <v>1.5</v>
      </c>
    </row>
    <row r="75" spans="1:3" s="7" customFormat="1" ht="15">
      <c r="A75" s="26" t="s">
        <v>109</v>
      </c>
      <c r="B75" s="54" t="s">
        <v>9</v>
      </c>
      <c r="C75" s="54">
        <v>2</v>
      </c>
    </row>
    <row r="76" spans="1:3" s="7" customFormat="1" ht="15">
      <c r="A76" s="26" t="s">
        <v>110</v>
      </c>
      <c r="B76" s="54" t="s">
        <v>111</v>
      </c>
      <c r="C76" s="54">
        <f>2+1.5</f>
        <v>3.5</v>
      </c>
    </row>
    <row r="77" spans="1:3" s="7" customFormat="1" ht="15">
      <c r="A77" s="26" t="s">
        <v>112</v>
      </c>
      <c r="B77" s="54" t="s">
        <v>26</v>
      </c>
      <c r="C77" s="54">
        <f>3.5+2+1.5</f>
        <v>7</v>
      </c>
    </row>
    <row r="78" spans="1:3" s="7" customFormat="1" ht="15">
      <c r="A78" s="26" t="s">
        <v>113</v>
      </c>
      <c r="B78" s="54" t="s">
        <v>16</v>
      </c>
      <c r="C78" s="54">
        <v>1.5</v>
      </c>
    </row>
    <row r="79" spans="1:3" s="7" customFormat="1" ht="15">
      <c r="A79" s="26" t="s">
        <v>114</v>
      </c>
      <c r="B79" s="54" t="s">
        <v>40</v>
      </c>
      <c r="C79" s="54">
        <v>1.5</v>
      </c>
    </row>
    <row r="80" spans="1:3" s="1" customFormat="1" ht="15" customHeight="1">
      <c r="A80" s="26" t="s">
        <v>115</v>
      </c>
      <c r="B80" s="54" t="s">
        <v>20</v>
      </c>
      <c r="C80" s="54">
        <v>1.5</v>
      </c>
    </row>
    <row r="81" spans="1:3" s="1" customFormat="1" ht="15" customHeight="1">
      <c r="A81" s="26" t="s">
        <v>116</v>
      </c>
      <c r="B81" s="54" t="s">
        <v>27</v>
      </c>
      <c r="C81" s="54">
        <v>2</v>
      </c>
    </row>
    <row r="82" spans="1:3" s="1" customFormat="1" ht="15" customHeight="1">
      <c r="A82" s="26" t="s">
        <v>117</v>
      </c>
      <c r="B82" s="54" t="s">
        <v>19</v>
      </c>
      <c r="C82" s="54">
        <v>1.5</v>
      </c>
    </row>
    <row r="83" spans="1:3" s="1" customFormat="1" ht="18" customHeight="1">
      <c r="A83" s="26" t="s">
        <v>118</v>
      </c>
      <c r="B83" s="57" t="s">
        <v>15</v>
      </c>
      <c r="C83" s="54">
        <f>1.5+1.5</f>
        <v>3</v>
      </c>
    </row>
    <row r="84" spans="1:3" s="7" customFormat="1" ht="15">
      <c r="A84" s="10" t="s">
        <v>52</v>
      </c>
      <c r="B84" s="54" t="s">
        <v>14</v>
      </c>
      <c r="C84" s="54">
        <v>0.4</v>
      </c>
    </row>
    <row r="85" spans="1:3" s="7" customFormat="1" ht="33" customHeight="1">
      <c r="A85" s="40" t="s">
        <v>119</v>
      </c>
      <c r="B85" s="54" t="s">
        <v>120</v>
      </c>
      <c r="C85" s="54">
        <v>2</v>
      </c>
    </row>
    <row r="86" spans="1:3" s="7" customFormat="1" ht="28.5">
      <c r="A86" s="40" t="s">
        <v>121</v>
      </c>
      <c r="B86" s="54" t="s">
        <v>122</v>
      </c>
      <c r="C86" s="54">
        <v>6</v>
      </c>
    </row>
    <row r="87" spans="1:3" s="7" customFormat="1" ht="15">
      <c r="A87" s="29" t="s">
        <v>123</v>
      </c>
      <c r="B87" s="54" t="s">
        <v>9</v>
      </c>
      <c r="C87" s="54">
        <v>1</v>
      </c>
    </row>
    <row r="88" spans="1:3" s="7" customFormat="1" ht="15">
      <c r="A88" s="29" t="s">
        <v>124</v>
      </c>
      <c r="B88" s="68" t="s">
        <v>30</v>
      </c>
      <c r="C88" s="68">
        <v>2</v>
      </c>
    </row>
    <row r="89" spans="1:3" s="7" customFormat="1" ht="18" customHeight="1">
      <c r="A89" s="69" t="s">
        <v>125</v>
      </c>
      <c r="B89" s="69" t="s">
        <v>126</v>
      </c>
      <c r="C89" s="69">
        <v>1.5</v>
      </c>
    </row>
    <row r="90" spans="1:3" s="7" customFormat="1" ht="18" customHeight="1">
      <c r="A90" s="29" t="s">
        <v>127</v>
      </c>
      <c r="B90" s="54" t="s">
        <v>27</v>
      </c>
      <c r="C90" s="54">
        <v>1</v>
      </c>
    </row>
    <row r="91" spans="1:3" s="7" customFormat="1" ht="30.75" customHeight="1">
      <c r="A91" s="29" t="s">
        <v>128</v>
      </c>
      <c r="B91" s="54" t="s">
        <v>27</v>
      </c>
      <c r="C91" s="54">
        <v>1</v>
      </c>
    </row>
    <row r="92" spans="1:3" s="7" customFormat="1" ht="18" customHeight="1">
      <c r="A92" s="29" t="s">
        <v>129</v>
      </c>
      <c r="B92" s="54" t="s">
        <v>30</v>
      </c>
      <c r="C92" s="54">
        <v>2</v>
      </c>
    </row>
    <row r="93" spans="1:3" s="7" customFormat="1" ht="25.5" customHeight="1">
      <c r="A93" s="29" t="s">
        <v>130</v>
      </c>
      <c r="B93" s="54" t="s">
        <v>27</v>
      </c>
      <c r="C93" s="54">
        <v>1</v>
      </c>
    </row>
    <row r="94" spans="1:3" s="7" customFormat="1" ht="15" customHeight="1">
      <c r="A94" s="61" t="s">
        <v>131</v>
      </c>
      <c r="B94" s="54" t="s">
        <v>132</v>
      </c>
      <c r="C94" s="54">
        <v>2.5</v>
      </c>
    </row>
    <row r="95" spans="1:3" s="7" customFormat="1" ht="18" customHeight="1">
      <c r="A95" s="29" t="s">
        <v>133</v>
      </c>
      <c r="B95" s="54" t="s">
        <v>134</v>
      </c>
      <c r="C95" s="54">
        <v>8</v>
      </c>
    </row>
    <row r="96" spans="1:3" s="7" customFormat="1" ht="15" customHeight="1">
      <c r="A96" s="10" t="s">
        <v>135</v>
      </c>
      <c r="B96" s="54" t="s">
        <v>9</v>
      </c>
      <c r="C96" s="54">
        <v>2</v>
      </c>
    </row>
    <row r="97" spans="1:3" s="7" customFormat="1" ht="15" customHeight="1">
      <c r="A97" s="10" t="s">
        <v>136</v>
      </c>
      <c r="B97" s="54" t="s">
        <v>9</v>
      </c>
      <c r="C97" s="54">
        <v>1</v>
      </c>
    </row>
    <row r="98" spans="1:3" s="7" customFormat="1" ht="15" customHeight="1">
      <c r="A98" s="10" t="s">
        <v>137</v>
      </c>
      <c r="B98" s="54" t="s">
        <v>16</v>
      </c>
      <c r="C98" s="54">
        <v>2</v>
      </c>
    </row>
    <row r="99" spans="1:3" s="7" customFormat="1" ht="18.75" customHeight="1">
      <c r="A99" s="61" t="s">
        <v>138</v>
      </c>
      <c r="B99" s="6" t="s">
        <v>20</v>
      </c>
      <c r="C99" s="54">
        <v>1</v>
      </c>
    </row>
    <row r="100" spans="1:3" s="7" customFormat="1" ht="15" customHeight="1">
      <c r="A100" s="62" t="s">
        <v>139</v>
      </c>
      <c r="B100" s="54" t="s">
        <v>140</v>
      </c>
      <c r="C100" s="54">
        <v>2</v>
      </c>
    </row>
    <row r="101" spans="1:3" s="7" customFormat="1" ht="15" customHeight="1">
      <c r="A101" s="10" t="s">
        <v>141</v>
      </c>
      <c r="B101" s="54" t="s">
        <v>92</v>
      </c>
      <c r="C101" s="54">
        <v>2</v>
      </c>
    </row>
    <row r="102" spans="1:3" s="7" customFormat="1" ht="33.75" customHeight="1">
      <c r="A102" s="29" t="s">
        <v>142</v>
      </c>
      <c r="B102" s="54" t="s">
        <v>10</v>
      </c>
      <c r="C102" s="54">
        <v>3</v>
      </c>
    </row>
    <row r="103" spans="1:3" s="7" customFormat="1" ht="33" customHeight="1">
      <c r="A103" s="61" t="s">
        <v>34</v>
      </c>
      <c r="B103" s="57" t="s">
        <v>35</v>
      </c>
      <c r="C103" s="54">
        <v>1.2</v>
      </c>
    </row>
    <row r="104" spans="1:3" s="7" customFormat="1" ht="16.5" customHeight="1">
      <c r="A104" s="63" t="s">
        <v>143</v>
      </c>
      <c r="B104" s="57" t="s">
        <v>50</v>
      </c>
      <c r="C104" s="54">
        <v>1</v>
      </c>
    </row>
    <row r="105" spans="1:3" s="1" customFormat="1" ht="31.5" customHeight="1">
      <c r="A105" s="52" t="s">
        <v>144</v>
      </c>
      <c r="B105" s="12" t="s">
        <v>44</v>
      </c>
      <c r="C105" s="12">
        <v>2</v>
      </c>
    </row>
    <row r="106" spans="1:3" s="1" customFormat="1" ht="31.5" customHeight="1">
      <c r="A106" s="72" t="s">
        <v>319</v>
      </c>
      <c r="B106" s="12" t="s">
        <v>14</v>
      </c>
      <c r="C106" s="12">
        <v>0.5</v>
      </c>
    </row>
    <row r="107" spans="1:3" s="1" customFormat="1" ht="31.5" customHeight="1">
      <c r="A107" s="72" t="s">
        <v>320</v>
      </c>
      <c r="B107" s="12" t="s">
        <v>14</v>
      </c>
      <c r="C107" s="12">
        <v>0.5</v>
      </c>
    </row>
    <row r="108" spans="1:3" s="1" customFormat="1" ht="19.5" customHeight="1">
      <c r="A108" s="72" t="s">
        <v>321</v>
      </c>
      <c r="B108" s="12" t="s">
        <v>40</v>
      </c>
      <c r="C108" s="12">
        <v>1</v>
      </c>
    </row>
    <row r="109" spans="1:3" s="1" customFormat="1" ht="19.5" customHeight="1">
      <c r="A109" s="72" t="s">
        <v>322</v>
      </c>
      <c r="B109" s="12" t="s">
        <v>40</v>
      </c>
      <c r="C109" s="12">
        <v>1</v>
      </c>
    </row>
    <row r="110" spans="1:3" s="1" customFormat="1" ht="30" customHeight="1">
      <c r="A110" s="72" t="s">
        <v>418</v>
      </c>
      <c r="B110" s="12" t="s">
        <v>40</v>
      </c>
      <c r="C110" s="12">
        <v>1</v>
      </c>
    </row>
    <row r="111" spans="1:3" s="1" customFormat="1" ht="15" customHeight="1">
      <c r="A111" s="72" t="s">
        <v>333</v>
      </c>
      <c r="B111" s="12" t="s">
        <v>40</v>
      </c>
      <c r="C111" s="12">
        <v>1</v>
      </c>
    </row>
    <row r="112" spans="1:3" s="1" customFormat="1" ht="15" customHeight="1">
      <c r="A112" s="72" t="s">
        <v>334</v>
      </c>
      <c r="B112" s="12" t="s">
        <v>40</v>
      </c>
      <c r="C112" s="12">
        <v>1</v>
      </c>
    </row>
    <row r="113" spans="1:3" s="1" customFormat="1" ht="15" customHeight="1">
      <c r="A113" s="72" t="s">
        <v>325</v>
      </c>
      <c r="B113" s="12" t="s">
        <v>326</v>
      </c>
      <c r="C113" s="12">
        <v>1</v>
      </c>
    </row>
    <row r="114" spans="1:3" s="1" customFormat="1" ht="15" customHeight="1">
      <c r="A114" s="72" t="s">
        <v>327</v>
      </c>
      <c r="B114" s="12" t="s">
        <v>326</v>
      </c>
      <c r="C114" s="12">
        <v>1</v>
      </c>
    </row>
    <row r="115" spans="1:3" s="1" customFormat="1" ht="15" customHeight="1">
      <c r="A115" s="72" t="s">
        <v>330</v>
      </c>
      <c r="B115" s="12" t="s">
        <v>331</v>
      </c>
      <c r="C115" s="12">
        <v>2</v>
      </c>
    </row>
    <row r="116" spans="1:3" s="1" customFormat="1" ht="15" customHeight="1">
      <c r="A116" s="72" t="s">
        <v>332</v>
      </c>
      <c r="B116" s="12" t="s">
        <v>40</v>
      </c>
      <c r="C116" s="12">
        <v>1</v>
      </c>
    </row>
    <row r="117" spans="1:3" s="1" customFormat="1" ht="15" customHeight="1">
      <c r="A117" s="72" t="s">
        <v>337</v>
      </c>
      <c r="B117" s="12" t="s">
        <v>338</v>
      </c>
      <c r="C117" s="12">
        <v>1</v>
      </c>
    </row>
    <row r="118" spans="1:3" s="1" customFormat="1" ht="15" customHeight="1">
      <c r="A118" s="72" t="s">
        <v>342</v>
      </c>
      <c r="B118" s="12" t="s">
        <v>338</v>
      </c>
      <c r="C118" s="12">
        <v>1</v>
      </c>
    </row>
    <row r="119" spans="1:3" s="1" customFormat="1" ht="15" customHeight="1">
      <c r="A119" s="72" t="s">
        <v>339</v>
      </c>
      <c r="B119" s="12" t="s">
        <v>9</v>
      </c>
      <c r="C119" s="12">
        <v>0.5</v>
      </c>
    </row>
    <row r="120" spans="1:3" s="1" customFormat="1" ht="15" customHeight="1">
      <c r="A120" s="72" t="s">
        <v>340</v>
      </c>
      <c r="B120" s="12" t="s">
        <v>111</v>
      </c>
      <c r="C120" s="12">
        <v>1</v>
      </c>
    </row>
    <row r="121" spans="1:3" s="1" customFormat="1" ht="15" customHeight="1">
      <c r="A121" s="72" t="s">
        <v>341</v>
      </c>
      <c r="B121" s="12" t="s">
        <v>9</v>
      </c>
      <c r="C121" s="12">
        <v>0.5</v>
      </c>
    </row>
    <row r="122" spans="1:3" s="1" customFormat="1" ht="15" customHeight="1">
      <c r="A122" s="72" t="s">
        <v>343</v>
      </c>
      <c r="B122" s="12" t="s">
        <v>19</v>
      </c>
      <c r="C122" s="12">
        <v>0.5</v>
      </c>
    </row>
    <row r="123" spans="1:3" s="1" customFormat="1" ht="31.5" customHeight="1">
      <c r="A123" s="72" t="s">
        <v>346</v>
      </c>
      <c r="B123" s="12" t="s">
        <v>347</v>
      </c>
      <c r="C123" s="12">
        <v>0.5</v>
      </c>
    </row>
    <row r="124" spans="1:3" s="1" customFormat="1" ht="31.5" customHeight="1">
      <c r="A124" s="72" t="s">
        <v>350</v>
      </c>
      <c r="B124" s="12" t="s">
        <v>338</v>
      </c>
      <c r="C124" s="12">
        <v>1</v>
      </c>
    </row>
    <row r="125" spans="1:3" s="1" customFormat="1" ht="48.75" customHeight="1">
      <c r="A125" s="72" t="s">
        <v>354</v>
      </c>
      <c r="B125" s="12" t="s">
        <v>355</v>
      </c>
      <c r="C125" s="12">
        <v>1</v>
      </c>
    </row>
    <row r="126" spans="1:3" s="1" customFormat="1" ht="18.75" customHeight="1">
      <c r="A126" s="72" t="s">
        <v>359</v>
      </c>
      <c r="B126" s="12" t="s">
        <v>331</v>
      </c>
      <c r="C126" s="12">
        <v>1</v>
      </c>
    </row>
    <row r="127" spans="1:3" s="1" customFormat="1" ht="18.75" customHeight="1">
      <c r="A127" s="72" t="s">
        <v>360</v>
      </c>
      <c r="B127" s="12" t="s">
        <v>326</v>
      </c>
      <c r="C127" s="12">
        <v>1</v>
      </c>
    </row>
    <row r="128" spans="1:3" s="1" customFormat="1" ht="18.75" customHeight="1">
      <c r="A128" s="72" t="s">
        <v>361</v>
      </c>
      <c r="B128" s="12" t="s">
        <v>32</v>
      </c>
      <c r="C128" s="12">
        <v>1</v>
      </c>
    </row>
    <row r="129" spans="1:3" s="1" customFormat="1" ht="18.75" customHeight="1">
      <c r="A129" s="72" t="s">
        <v>362</v>
      </c>
      <c r="B129" s="12" t="s">
        <v>44</v>
      </c>
      <c r="C129" s="12">
        <v>1</v>
      </c>
    </row>
    <row r="130" spans="1:3" s="1" customFormat="1" ht="18.75" customHeight="1">
      <c r="A130" s="72" t="s">
        <v>383</v>
      </c>
      <c r="B130" s="12" t="s">
        <v>384</v>
      </c>
      <c r="C130" s="12">
        <v>1</v>
      </c>
    </row>
    <row r="131" spans="1:3" s="1" customFormat="1" ht="18.75" customHeight="1">
      <c r="A131" s="72" t="s">
        <v>368</v>
      </c>
      <c r="B131" s="12" t="s">
        <v>45</v>
      </c>
      <c r="C131" s="12">
        <v>1</v>
      </c>
    </row>
    <row r="132" spans="1:3" s="1" customFormat="1" ht="18.75" customHeight="1">
      <c r="A132" s="72" t="s">
        <v>382</v>
      </c>
      <c r="B132" s="12" t="s">
        <v>32</v>
      </c>
      <c r="C132" s="12">
        <v>1</v>
      </c>
    </row>
    <row r="133" spans="1:3" s="1" customFormat="1" ht="32.25" customHeight="1">
      <c r="A133" s="72" t="s">
        <v>367</v>
      </c>
      <c r="B133" s="12" t="s">
        <v>349</v>
      </c>
      <c r="C133" s="12">
        <v>2</v>
      </c>
    </row>
    <row r="134" spans="1:3" s="1" customFormat="1" ht="15" customHeight="1">
      <c r="A134" s="25" t="s">
        <v>402</v>
      </c>
      <c r="B134" s="9"/>
      <c r="C134" s="9"/>
    </row>
    <row r="135" spans="1:3" s="1" customFormat="1" ht="30.75" customHeight="1">
      <c r="A135" s="62" t="s">
        <v>145</v>
      </c>
      <c r="B135" s="57" t="s">
        <v>146</v>
      </c>
      <c r="C135" s="54">
        <v>6</v>
      </c>
    </row>
    <row r="136" spans="1:3" s="1" customFormat="1" ht="45">
      <c r="A136" s="62" t="s">
        <v>147</v>
      </c>
      <c r="B136" s="57" t="s">
        <v>146</v>
      </c>
      <c r="C136" s="54">
        <v>3</v>
      </c>
    </row>
    <row r="137" spans="1:3" s="1" customFormat="1" ht="15">
      <c r="A137" s="62" t="s">
        <v>148</v>
      </c>
      <c r="B137" s="54" t="s">
        <v>48</v>
      </c>
      <c r="C137" s="54">
        <v>4</v>
      </c>
    </row>
    <row r="138" spans="1:3" s="1" customFormat="1" ht="15">
      <c r="A138" s="62" t="s">
        <v>149</v>
      </c>
      <c r="B138" s="54" t="s">
        <v>150</v>
      </c>
      <c r="C138" s="54">
        <v>3</v>
      </c>
    </row>
    <row r="139" spans="1:3" s="1" customFormat="1" ht="15">
      <c r="A139" s="62" t="s">
        <v>154</v>
      </c>
      <c r="B139" s="54" t="s">
        <v>18</v>
      </c>
      <c r="C139" s="54">
        <v>2</v>
      </c>
    </row>
    <row r="140" spans="1:3" s="1" customFormat="1" ht="15">
      <c r="A140" s="62" t="s">
        <v>157</v>
      </c>
      <c r="B140" s="54" t="s">
        <v>32</v>
      </c>
      <c r="C140" s="12">
        <v>2</v>
      </c>
    </row>
    <row r="141" spans="1:3" s="1" customFormat="1" ht="15">
      <c r="A141" s="62" t="s">
        <v>160</v>
      </c>
      <c r="B141" s="54" t="s">
        <v>159</v>
      </c>
      <c r="C141" s="12">
        <v>4</v>
      </c>
    </row>
    <row r="142" spans="1:3" s="1" customFormat="1" ht="15">
      <c r="A142" s="62" t="s">
        <v>161</v>
      </c>
      <c r="B142" s="54" t="s">
        <v>162</v>
      </c>
      <c r="C142" s="12">
        <v>4.5</v>
      </c>
    </row>
    <row r="143" spans="1:3" s="1" customFormat="1" ht="15">
      <c r="A143" s="62" t="s">
        <v>163</v>
      </c>
      <c r="B143" s="55" t="s">
        <v>15</v>
      </c>
      <c r="C143" s="56">
        <v>2.5</v>
      </c>
    </row>
    <row r="144" spans="1:3" s="1" customFormat="1" ht="15">
      <c r="A144" s="62" t="s">
        <v>164</v>
      </c>
      <c r="B144" s="54" t="s">
        <v>15</v>
      </c>
      <c r="C144" s="12">
        <v>2</v>
      </c>
    </row>
    <row r="145" spans="1:3" s="1" customFormat="1" ht="15">
      <c r="A145" s="62" t="s">
        <v>165</v>
      </c>
      <c r="B145" s="54" t="s">
        <v>15</v>
      </c>
      <c r="C145" s="12">
        <v>0.5</v>
      </c>
    </row>
    <row r="146" spans="1:3" s="1" customFormat="1" ht="15">
      <c r="A146" s="62" t="s">
        <v>166</v>
      </c>
      <c r="B146" s="54" t="s">
        <v>167</v>
      </c>
      <c r="C146" s="12">
        <v>6</v>
      </c>
    </row>
    <row r="147" spans="1:3" s="1" customFormat="1" ht="15">
      <c r="A147" s="62" t="s">
        <v>172</v>
      </c>
      <c r="B147" s="55" t="s">
        <v>27</v>
      </c>
      <c r="C147" s="55">
        <v>1.5</v>
      </c>
    </row>
    <row r="148" spans="1:3" s="1" customFormat="1" ht="15">
      <c r="A148" s="62" t="s">
        <v>173</v>
      </c>
      <c r="B148" s="54" t="s">
        <v>15</v>
      </c>
      <c r="C148" s="54">
        <v>2</v>
      </c>
    </row>
    <row r="149" spans="1:4" s="1" customFormat="1" ht="15">
      <c r="A149" s="76" t="s">
        <v>419</v>
      </c>
      <c r="B149" s="54" t="s">
        <v>420</v>
      </c>
      <c r="C149" s="54">
        <v>24</v>
      </c>
      <c r="D149" s="1" t="e">
        <f>#REF!/21</f>
        <v>#REF!</v>
      </c>
    </row>
    <row r="150" spans="1:3" s="1" customFormat="1" ht="15">
      <c r="A150" s="76" t="s">
        <v>421</v>
      </c>
      <c r="B150" s="54" t="s">
        <v>50</v>
      </c>
      <c r="C150" s="54">
        <v>24</v>
      </c>
    </row>
    <row r="151" spans="1:3" s="1" customFormat="1" ht="15">
      <c r="A151" s="76" t="s">
        <v>422</v>
      </c>
      <c r="B151" s="54" t="s">
        <v>162</v>
      </c>
      <c r="C151" s="54">
        <v>24</v>
      </c>
    </row>
    <row r="152" spans="1:3" s="1" customFormat="1" ht="15">
      <c r="A152" s="76" t="s">
        <v>423</v>
      </c>
      <c r="B152" s="54" t="s">
        <v>50</v>
      </c>
      <c r="C152" s="54">
        <v>20</v>
      </c>
    </row>
    <row r="153" spans="1:3" s="1" customFormat="1" ht="45">
      <c r="A153" s="76" t="s">
        <v>424</v>
      </c>
      <c r="B153" s="57" t="s">
        <v>146</v>
      </c>
      <c r="C153" s="54">
        <v>21</v>
      </c>
    </row>
    <row r="154" spans="1:3" s="1" customFormat="1" ht="15">
      <c r="A154" s="76" t="s">
        <v>425</v>
      </c>
      <c r="B154" s="54" t="s">
        <v>50</v>
      </c>
      <c r="C154" s="54">
        <v>21</v>
      </c>
    </row>
    <row r="155" spans="1:3" s="1" customFormat="1" ht="30">
      <c r="A155" s="76" t="s">
        <v>426</v>
      </c>
      <c r="B155" s="57" t="s">
        <v>180</v>
      </c>
      <c r="C155" s="54">
        <v>24</v>
      </c>
    </row>
    <row r="156" spans="1:3" s="1" customFormat="1" ht="15">
      <c r="A156" s="76" t="s">
        <v>427</v>
      </c>
      <c r="B156" s="54" t="s">
        <v>50</v>
      </c>
      <c r="C156" s="54">
        <v>21</v>
      </c>
    </row>
    <row r="157" spans="1:3" s="1" customFormat="1" ht="15">
      <c r="A157" s="76" t="s">
        <v>428</v>
      </c>
      <c r="B157" s="54" t="s">
        <v>370</v>
      </c>
      <c r="C157" s="54">
        <v>21</v>
      </c>
    </row>
    <row r="158" spans="1:3" s="1" customFormat="1" ht="75">
      <c r="A158" s="76" t="s">
        <v>429</v>
      </c>
      <c r="B158" s="57" t="s">
        <v>35</v>
      </c>
      <c r="C158" s="54">
        <v>40</v>
      </c>
    </row>
    <row r="159" spans="1:3" s="1" customFormat="1" ht="45">
      <c r="A159" s="76" t="s">
        <v>430</v>
      </c>
      <c r="B159" s="57" t="s">
        <v>146</v>
      </c>
      <c r="C159" s="54">
        <v>22</v>
      </c>
    </row>
    <row r="160" spans="1:3" s="1" customFormat="1" ht="15">
      <c r="A160" s="76" t="s">
        <v>431</v>
      </c>
      <c r="B160" s="54" t="s">
        <v>15</v>
      </c>
      <c r="C160" s="54">
        <v>16</v>
      </c>
    </row>
    <row r="161" spans="1:3" s="1" customFormat="1" ht="45">
      <c r="A161" s="76" t="s">
        <v>432</v>
      </c>
      <c r="B161" s="57" t="s">
        <v>434</v>
      </c>
      <c r="C161" s="54">
        <v>28</v>
      </c>
    </row>
    <row r="162" spans="1:3" s="1" customFormat="1" ht="15">
      <c r="A162" s="76" t="s">
        <v>433</v>
      </c>
      <c r="B162" s="54" t="s">
        <v>162</v>
      </c>
      <c r="C162" s="54">
        <v>21</v>
      </c>
    </row>
    <row r="163" spans="1:3" s="1" customFormat="1" ht="15">
      <c r="A163" s="76" t="s">
        <v>436</v>
      </c>
      <c r="B163" s="54" t="s">
        <v>345</v>
      </c>
      <c r="C163" s="54">
        <v>15</v>
      </c>
    </row>
    <row r="164" spans="1:3" s="1" customFormat="1" ht="45">
      <c r="A164" s="76" t="s">
        <v>437</v>
      </c>
      <c r="B164" s="57" t="s">
        <v>438</v>
      </c>
      <c r="C164" s="54">
        <v>24</v>
      </c>
    </row>
    <row r="165" spans="1:3" s="7" customFormat="1" ht="15">
      <c r="A165" s="62" t="s">
        <v>185</v>
      </c>
      <c r="B165" s="54" t="s">
        <v>27</v>
      </c>
      <c r="C165" s="54">
        <v>1</v>
      </c>
    </row>
    <row r="166" spans="1:3" s="1" customFormat="1" ht="15">
      <c r="A166" s="62" t="s">
        <v>186</v>
      </c>
      <c r="B166" s="54" t="s">
        <v>40</v>
      </c>
      <c r="C166" s="54">
        <v>16</v>
      </c>
    </row>
    <row r="167" spans="1:3" s="1" customFormat="1" ht="15">
      <c r="A167" s="62" t="s">
        <v>187</v>
      </c>
      <c r="B167" s="54" t="s">
        <v>33</v>
      </c>
      <c r="C167" s="54">
        <v>2</v>
      </c>
    </row>
    <row r="168" spans="1:3" s="1" customFormat="1" ht="15">
      <c r="A168" s="62" t="s">
        <v>188</v>
      </c>
      <c r="B168" s="54" t="s">
        <v>33</v>
      </c>
      <c r="C168" s="54">
        <v>16</v>
      </c>
    </row>
    <row r="169" spans="1:3" s="1" customFormat="1" ht="15">
      <c r="A169" s="62" t="s">
        <v>22</v>
      </c>
      <c r="B169" s="54" t="s">
        <v>9</v>
      </c>
      <c r="C169" s="54">
        <v>0.5</v>
      </c>
    </row>
    <row r="170" spans="1:3" s="1" customFormat="1" ht="15">
      <c r="A170" s="62" t="s">
        <v>23</v>
      </c>
      <c r="B170" s="54" t="s">
        <v>9</v>
      </c>
      <c r="C170" s="54">
        <v>0.5</v>
      </c>
    </row>
    <row r="171" spans="1:3" s="1" customFormat="1" ht="15">
      <c r="A171" s="62" t="s">
        <v>190</v>
      </c>
      <c r="B171" s="54" t="s">
        <v>27</v>
      </c>
      <c r="C171" s="54">
        <v>2</v>
      </c>
    </row>
    <row r="172" spans="1:3" s="1" customFormat="1" ht="15">
      <c r="A172" s="62" t="s">
        <v>191</v>
      </c>
      <c r="B172" s="54" t="s">
        <v>8</v>
      </c>
      <c r="C172" s="54">
        <v>4</v>
      </c>
    </row>
    <row r="173" spans="1:3" s="1" customFormat="1" ht="15">
      <c r="A173" s="62" t="s">
        <v>192</v>
      </c>
      <c r="B173" s="54" t="s">
        <v>25</v>
      </c>
      <c r="C173" s="54">
        <v>1</v>
      </c>
    </row>
    <row r="174" spans="1:3" s="1" customFormat="1" ht="15">
      <c r="A174" s="62" t="s">
        <v>193</v>
      </c>
      <c r="B174" s="54" t="s">
        <v>98</v>
      </c>
      <c r="C174" s="54">
        <v>2</v>
      </c>
    </row>
    <row r="175" spans="1:3" s="1" customFormat="1" ht="15" customHeight="1">
      <c r="A175" s="61" t="s">
        <v>194</v>
      </c>
      <c r="B175" s="12" t="s">
        <v>9</v>
      </c>
      <c r="C175" s="12">
        <v>1</v>
      </c>
    </row>
    <row r="176" spans="1:3" s="1" customFormat="1" ht="15" customHeight="1">
      <c r="A176" s="61" t="s">
        <v>195</v>
      </c>
      <c r="B176" s="12" t="s">
        <v>196</v>
      </c>
      <c r="C176" s="12">
        <f>1.5+1.5</f>
        <v>3</v>
      </c>
    </row>
    <row r="177" spans="1:3" s="1" customFormat="1" ht="15" customHeight="1">
      <c r="A177" s="61" t="s">
        <v>197</v>
      </c>
      <c r="B177" s="12" t="s">
        <v>16</v>
      </c>
      <c r="C177" s="12">
        <v>8</v>
      </c>
    </row>
    <row r="178" spans="1:3" s="1" customFormat="1" ht="15" customHeight="1">
      <c r="A178" s="61" t="s">
        <v>198</v>
      </c>
      <c r="B178" s="12" t="s">
        <v>9</v>
      </c>
      <c r="C178" s="12">
        <v>2</v>
      </c>
    </row>
    <row r="179" spans="1:3" s="1" customFormat="1" ht="15.75" customHeight="1">
      <c r="A179" s="63" t="s">
        <v>199</v>
      </c>
      <c r="B179" s="12" t="s">
        <v>9</v>
      </c>
      <c r="C179" s="12">
        <v>2</v>
      </c>
    </row>
    <row r="180" spans="1:3" s="1" customFormat="1" ht="15.75" customHeight="1">
      <c r="A180" s="62" t="s">
        <v>200</v>
      </c>
      <c r="B180" s="12" t="s">
        <v>43</v>
      </c>
      <c r="C180" s="12">
        <f>1+1</f>
        <v>2</v>
      </c>
    </row>
    <row r="181" spans="1:3" s="1" customFormat="1" ht="15.75" customHeight="1">
      <c r="A181" s="62" t="s">
        <v>201</v>
      </c>
      <c r="B181" s="12" t="s">
        <v>27</v>
      </c>
      <c r="C181" s="12">
        <v>2</v>
      </c>
    </row>
    <row r="182" spans="1:3" s="1" customFormat="1" ht="15.75" customHeight="1">
      <c r="A182" s="62" t="s">
        <v>202</v>
      </c>
      <c r="B182" s="12" t="s">
        <v>27</v>
      </c>
      <c r="C182" s="12">
        <v>4</v>
      </c>
    </row>
    <row r="183" spans="1:3" s="1" customFormat="1" ht="15" customHeight="1">
      <c r="A183" s="50" t="s">
        <v>103</v>
      </c>
      <c r="B183" s="12" t="s">
        <v>24</v>
      </c>
      <c r="C183" s="12">
        <v>8</v>
      </c>
    </row>
    <row r="184" spans="1:3" s="7" customFormat="1" ht="33" customHeight="1">
      <c r="A184" s="61" t="s">
        <v>203</v>
      </c>
      <c r="B184" s="57" t="s">
        <v>15</v>
      </c>
      <c r="C184" s="54">
        <f>3+3</f>
        <v>6</v>
      </c>
    </row>
    <row r="185" spans="1:3" s="7" customFormat="1" ht="27.75" customHeight="1">
      <c r="A185" s="61" t="s">
        <v>204</v>
      </c>
      <c r="B185" s="57" t="s">
        <v>46</v>
      </c>
      <c r="C185" s="54">
        <f>1.5+1.5</f>
        <v>3</v>
      </c>
    </row>
    <row r="186" spans="1:3" s="7" customFormat="1" ht="15" customHeight="1">
      <c r="A186" s="61" t="s">
        <v>205</v>
      </c>
      <c r="B186" s="54" t="s">
        <v>16</v>
      </c>
      <c r="C186" s="54">
        <v>2.5</v>
      </c>
    </row>
    <row r="187" spans="1:3" s="7" customFormat="1" ht="15" customHeight="1">
      <c r="A187" s="61" t="s">
        <v>206</v>
      </c>
      <c r="B187" s="54" t="s">
        <v>16</v>
      </c>
      <c r="C187" s="54">
        <v>6</v>
      </c>
    </row>
    <row r="188" spans="1:3" s="1" customFormat="1" ht="15" customHeight="1">
      <c r="A188" s="61" t="s">
        <v>207</v>
      </c>
      <c r="B188" s="54" t="s">
        <v>19</v>
      </c>
      <c r="C188" s="54">
        <v>0.5</v>
      </c>
    </row>
    <row r="189" spans="1:3" s="1" customFormat="1" ht="15" customHeight="1">
      <c r="A189" s="61" t="s">
        <v>208</v>
      </c>
      <c r="B189" s="54" t="s">
        <v>20</v>
      </c>
      <c r="C189" s="54">
        <v>1.5</v>
      </c>
    </row>
    <row r="190" spans="1:3" s="7" customFormat="1" ht="15">
      <c r="A190" s="62" t="s">
        <v>209</v>
      </c>
      <c r="B190" s="54" t="s">
        <v>24</v>
      </c>
      <c r="C190" s="54">
        <v>1</v>
      </c>
    </row>
    <row r="191" spans="1:3" s="7" customFormat="1" ht="31.5" customHeight="1">
      <c r="A191" s="61" t="s">
        <v>210</v>
      </c>
      <c r="B191" s="54" t="s">
        <v>96</v>
      </c>
      <c r="C191" s="54">
        <v>2</v>
      </c>
    </row>
    <row r="192" spans="1:3" s="7" customFormat="1" ht="29.25" customHeight="1">
      <c r="A192" s="61" t="s">
        <v>28</v>
      </c>
      <c r="B192" s="57" t="s">
        <v>29</v>
      </c>
      <c r="C192" s="54">
        <v>1.5</v>
      </c>
    </row>
    <row r="193" spans="1:3" s="7" customFormat="1" ht="32.25" customHeight="1">
      <c r="A193" s="61" t="s">
        <v>211</v>
      </c>
      <c r="B193" s="57" t="s">
        <v>212</v>
      </c>
      <c r="C193" s="54">
        <v>6</v>
      </c>
    </row>
    <row r="194" spans="1:3" s="7" customFormat="1" ht="15">
      <c r="A194" s="62" t="s">
        <v>213</v>
      </c>
      <c r="B194" s="54" t="s">
        <v>9</v>
      </c>
      <c r="C194" s="54">
        <v>1</v>
      </c>
    </row>
    <row r="195" spans="1:3" s="7" customFormat="1" ht="19.5" customHeight="1">
      <c r="A195" s="61" t="s">
        <v>214</v>
      </c>
      <c r="B195" s="54" t="s">
        <v>98</v>
      </c>
      <c r="C195" s="54">
        <v>1.5</v>
      </c>
    </row>
    <row r="196" spans="1:3" s="7" customFormat="1" ht="29.25" customHeight="1">
      <c r="A196" s="61" t="s">
        <v>215</v>
      </c>
      <c r="B196" s="57" t="s">
        <v>49</v>
      </c>
      <c r="C196" s="54">
        <v>6</v>
      </c>
    </row>
    <row r="197" spans="1:3" s="7" customFormat="1" ht="21" customHeight="1">
      <c r="A197" s="61" t="s">
        <v>216</v>
      </c>
      <c r="B197" s="57" t="s">
        <v>9</v>
      </c>
      <c r="C197" s="54">
        <v>1.5</v>
      </c>
    </row>
    <row r="198" spans="1:3" s="7" customFormat="1" ht="15" customHeight="1">
      <c r="A198" s="61" t="s">
        <v>217</v>
      </c>
      <c r="B198" s="54" t="s">
        <v>32</v>
      </c>
      <c r="C198" s="54">
        <v>6</v>
      </c>
    </row>
    <row r="199" spans="1:3" s="7" customFormat="1" ht="15.75" customHeight="1">
      <c r="A199" s="63" t="s">
        <v>218</v>
      </c>
      <c r="B199" s="54" t="s">
        <v>9</v>
      </c>
      <c r="C199" s="54">
        <v>1</v>
      </c>
    </row>
    <row r="200" spans="1:3" s="7" customFormat="1" ht="26.25" customHeight="1">
      <c r="A200" s="63" t="s">
        <v>219</v>
      </c>
      <c r="B200" s="54" t="s">
        <v>44</v>
      </c>
      <c r="C200" s="54">
        <v>2</v>
      </c>
    </row>
    <row r="201" spans="1:3" s="7" customFormat="1" ht="29.25" customHeight="1">
      <c r="A201" s="63" t="s">
        <v>220</v>
      </c>
      <c r="B201" s="54" t="s">
        <v>221</v>
      </c>
      <c r="C201" s="54">
        <v>2</v>
      </c>
    </row>
    <row r="202" spans="1:3" s="7" customFormat="1" ht="15">
      <c r="A202" s="62" t="s">
        <v>222</v>
      </c>
      <c r="B202" s="54" t="s">
        <v>223</v>
      </c>
      <c r="C202" s="54">
        <v>12</v>
      </c>
    </row>
    <row r="203" spans="1:3" s="7" customFormat="1" ht="15">
      <c r="A203" s="62" t="s">
        <v>224</v>
      </c>
      <c r="B203" s="54" t="s">
        <v>27</v>
      </c>
      <c r="C203" s="54">
        <v>1.5</v>
      </c>
    </row>
    <row r="204" spans="1:3" s="7" customFormat="1" ht="15">
      <c r="A204" s="62" t="s">
        <v>225</v>
      </c>
      <c r="B204" s="54" t="s">
        <v>25</v>
      </c>
      <c r="C204" s="54">
        <v>2</v>
      </c>
    </row>
    <row r="205" spans="1:3" s="7" customFormat="1" ht="15">
      <c r="A205" s="62" t="s">
        <v>226</v>
      </c>
      <c r="B205" s="54" t="s">
        <v>227</v>
      </c>
      <c r="C205" s="54">
        <v>2</v>
      </c>
    </row>
    <row r="206" spans="1:3" s="7" customFormat="1" ht="28.5">
      <c r="A206" s="62" t="s">
        <v>228</v>
      </c>
      <c r="B206" s="54" t="s">
        <v>9</v>
      </c>
      <c r="C206" s="54">
        <v>1</v>
      </c>
    </row>
    <row r="207" spans="1:3" s="7" customFormat="1" ht="15">
      <c r="A207" s="62" t="s">
        <v>229</v>
      </c>
      <c r="B207" s="54" t="s">
        <v>9</v>
      </c>
      <c r="C207" s="54">
        <v>1</v>
      </c>
    </row>
    <row r="208" spans="1:3" s="7" customFormat="1" ht="28.5">
      <c r="A208" s="62" t="s">
        <v>230</v>
      </c>
      <c r="B208" s="54" t="s">
        <v>9</v>
      </c>
      <c r="C208" s="54">
        <v>1</v>
      </c>
    </row>
    <row r="209" spans="1:3" s="7" customFormat="1" ht="15">
      <c r="A209" s="62" t="s">
        <v>231</v>
      </c>
      <c r="B209" s="54" t="s">
        <v>232</v>
      </c>
      <c r="C209" s="54">
        <v>9</v>
      </c>
    </row>
    <row r="210" spans="1:3" s="7" customFormat="1" ht="28.5">
      <c r="A210" s="62" t="s">
        <v>233</v>
      </c>
      <c r="B210" s="54" t="s">
        <v>9</v>
      </c>
      <c r="C210" s="54">
        <v>1.5</v>
      </c>
    </row>
    <row r="211" spans="1:3" s="7" customFormat="1" ht="28.5">
      <c r="A211" s="62" t="s">
        <v>234</v>
      </c>
      <c r="B211" s="54" t="s">
        <v>78</v>
      </c>
      <c r="C211" s="54">
        <v>2</v>
      </c>
    </row>
    <row r="212" spans="1:3" s="7" customFormat="1" ht="15">
      <c r="A212" s="62" t="s">
        <v>235</v>
      </c>
      <c r="B212" s="54" t="s">
        <v>41</v>
      </c>
      <c r="C212" s="54">
        <v>1.5</v>
      </c>
    </row>
    <row r="213" spans="1:3" s="7" customFormat="1" ht="28.5">
      <c r="A213" s="62" t="s">
        <v>236</v>
      </c>
      <c r="B213" s="54" t="s">
        <v>24</v>
      </c>
      <c r="C213" s="54">
        <v>1</v>
      </c>
    </row>
    <row r="214" spans="1:3" s="7" customFormat="1" ht="15">
      <c r="A214" s="62" t="s">
        <v>237</v>
      </c>
      <c r="B214" s="54" t="s">
        <v>30</v>
      </c>
      <c r="C214" s="54">
        <v>5</v>
      </c>
    </row>
    <row r="215" spans="1:3" s="7" customFormat="1" ht="27" customHeight="1">
      <c r="A215" s="61" t="s">
        <v>238</v>
      </c>
      <c r="B215" s="57" t="s">
        <v>31</v>
      </c>
      <c r="C215" s="54">
        <v>5</v>
      </c>
    </row>
    <row r="216" spans="1:3" s="7" customFormat="1" ht="15">
      <c r="A216" s="58" t="s">
        <v>239</v>
      </c>
      <c r="B216" s="54" t="s">
        <v>92</v>
      </c>
      <c r="C216" s="54">
        <v>1.5</v>
      </c>
    </row>
    <row r="217" spans="1:3" s="7" customFormat="1" ht="18.75" customHeight="1">
      <c r="A217" s="61" t="s">
        <v>240</v>
      </c>
      <c r="B217" s="57" t="s">
        <v>10</v>
      </c>
      <c r="C217" s="54">
        <v>6</v>
      </c>
    </row>
    <row r="218" spans="1:3" s="7" customFormat="1" ht="15" customHeight="1">
      <c r="A218" s="61" t="s">
        <v>36</v>
      </c>
      <c r="B218" s="54" t="s">
        <v>37</v>
      </c>
      <c r="C218" s="54">
        <v>2.25</v>
      </c>
    </row>
    <row r="219" spans="1:3" s="7" customFormat="1" ht="15.75" customHeight="1">
      <c r="A219" s="61" t="s">
        <v>241</v>
      </c>
      <c r="B219" s="57" t="s">
        <v>51</v>
      </c>
      <c r="C219" s="54">
        <v>2</v>
      </c>
    </row>
    <row r="220" spans="1:3" s="7" customFormat="1" ht="15" customHeight="1">
      <c r="A220" s="61" t="s">
        <v>38</v>
      </c>
      <c r="B220" s="54" t="s">
        <v>39</v>
      </c>
      <c r="C220" s="54">
        <v>1.5</v>
      </c>
    </row>
    <row r="221" spans="1:3" s="7" customFormat="1" ht="15">
      <c r="A221" s="58" t="s">
        <v>242</v>
      </c>
      <c r="B221" s="54" t="s">
        <v>243</v>
      </c>
      <c r="C221" s="54">
        <v>1.5</v>
      </c>
    </row>
    <row r="222" spans="1:3" s="7" customFormat="1" ht="29.25" customHeight="1">
      <c r="A222" s="62" t="s">
        <v>244</v>
      </c>
      <c r="B222" s="57" t="s">
        <v>245</v>
      </c>
      <c r="C222" s="54">
        <v>1.8</v>
      </c>
    </row>
    <row r="223" spans="1:3" s="7" customFormat="1" ht="18" customHeight="1">
      <c r="A223" s="62" t="s">
        <v>54</v>
      </c>
      <c r="B223" s="54" t="s">
        <v>55</v>
      </c>
      <c r="C223" s="54">
        <v>1.5</v>
      </c>
    </row>
    <row r="224" spans="1:3" s="7" customFormat="1" ht="27.75" customHeight="1">
      <c r="A224" s="61" t="s">
        <v>246</v>
      </c>
      <c r="B224" s="57" t="s">
        <v>9</v>
      </c>
      <c r="C224" s="54">
        <v>1.5</v>
      </c>
    </row>
    <row r="225" spans="1:3" s="7" customFormat="1" ht="18.75" customHeight="1">
      <c r="A225" s="63" t="s">
        <v>247</v>
      </c>
      <c r="B225" s="57" t="s">
        <v>248</v>
      </c>
      <c r="C225" s="54">
        <v>3.4</v>
      </c>
    </row>
    <row r="226" spans="1:3" s="7" customFormat="1" ht="15" customHeight="1">
      <c r="A226" s="26" t="s">
        <v>56</v>
      </c>
      <c r="B226" s="57" t="s">
        <v>57</v>
      </c>
      <c r="C226" s="54">
        <v>1.5</v>
      </c>
    </row>
    <row r="227" spans="1:3" s="7" customFormat="1" ht="15.75" customHeight="1">
      <c r="A227" s="62" t="s">
        <v>249</v>
      </c>
      <c r="B227" s="54" t="s">
        <v>250</v>
      </c>
      <c r="C227" s="54">
        <v>1.5</v>
      </c>
    </row>
    <row r="228" spans="1:3" s="7" customFormat="1" ht="15" customHeight="1">
      <c r="A228" s="61" t="s">
        <v>58</v>
      </c>
      <c r="B228" s="54" t="s">
        <v>59</v>
      </c>
      <c r="C228" s="54">
        <v>1.1</v>
      </c>
    </row>
    <row r="229" spans="1:3" s="7" customFormat="1" ht="28.5">
      <c r="A229" s="61" t="s">
        <v>251</v>
      </c>
      <c r="B229" s="54" t="s">
        <v>9</v>
      </c>
      <c r="C229" s="54">
        <v>1</v>
      </c>
    </row>
    <row r="230" spans="1:3" s="7" customFormat="1" ht="28.5">
      <c r="A230" s="61" t="s">
        <v>252</v>
      </c>
      <c r="B230" s="54" t="s">
        <v>61</v>
      </c>
      <c r="C230" s="54">
        <v>3</v>
      </c>
    </row>
    <row r="231" spans="1:3" s="7" customFormat="1" ht="28.5">
      <c r="A231" s="61" t="s">
        <v>253</v>
      </c>
      <c r="B231" s="54" t="s">
        <v>61</v>
      </c>
      <c r="C231" s="54">
        <v>3</v>
      </c>
    </row>
    <row r="232" spans="1:3" s="7" customFormat="1" ht="28.5">
      <c r="A232" s="61" t="s">
        <v>254</v>
      </c>
      <c r="B232" s="54" t="s">
        <v>255</v>
      </c>
      <c r="C232" s="54">
        <v>2</v>
      </c>
    </row>
    <row r="233" spans="1:3" s="7" customFormat="1" ht="15">
      <c r="A233" s="61" t="s">
        <v>256</v>
      </c>
      <c r="B233" s="54"/>
      <c r="C233" s="54"/>
    </row>
    <row r="234" spans="1:3" s="7" customFormat="1" ht="28.5">
      <c r="A234" s="61" t="s">
        <v>257</v>
      </c>
      <c r="B234" s="54" t="s">
        <v>9</v>
      </c>
      <c r="C234" s="54">
        <v>1</v>
      </c>
    </row>
    <row r="235" spans="1:3" s="7" customFormat="1" ht="28.5">
      <c r="A235" s="61" t="s">
        <v>258</v>
      </c>
      <c r="B235" s="54" t="s">
        <v>45</v>
      </c>
      <c r="C235" s="54">
        <v>1</v>
      </c>
    </row>
    <row r="236" spans="1:3" s="7" customFormat="1" ht="28.5">
      <c r="A236" s="61" t="s">
        <v>259</v>
      </c>
      <c r="B236" s="54" t="s">
        <v>45</v>
      </c>
      <c r="C236" s="54">
        <v>4</v>
      </c>
    </row>
    <row r="237" spans="1:3" s="7" customFormat="1" ht="15">
      <c r="A237" s="61" t="s">
        <v>260</v>
      </c>
      <c r="B237" s="54" t="s">
        <v>9</v>
      </c>
      <c r="C237" s="54">
        <v>1</v>
      </c>
    </row>
    <row r="238" spans="1:3" s="7" customFormat="1" ht="15">
      <c r="A238" s="61" t="s">
        <v>261</v>
      </c>
      <c r="B238" s="54" t="s">
        <v>9</v>
      </c>
      <c r="C238" s="54">
        <v>1</v>
      </c>
    </row>
    <row r="239" spans="1:3" s="7" customFormat="1" ht="15">
      <c r="A239" s="61" t="s">
        <v>262</v>
      </c>
      <c r="B239" s="54" t="s">
        <v>41</v>
      </c>
      <c r="C239" s="54">
        <v>1</v>
      </c>
    </row>
    <row r="240" spans="1:3" s="7" customFormat="1" ht="33" customHeight="1">
      <c r="A240" s="64" t="s">
        <v>263</v>
      </c>
      <c r="B240" s="54" t="s">
        <v>32</v>
      </c>
      <c r="C240" s="54">
        <v>2</v>
      </c>
    </row>
    <row r="241" spans="1:3" s="7" customFormat="1" ht="33" customHeight="1">
      <c r="A241" s="64" t="s">
        <v>264</v>
      </c>
      <c r="B241" s="54" t="s">
        <v>9</v>
      </c>
      <c r="C241" s="54">
        <v>1</v>
      </c>
    </row>
    <row r="242" spans="1:3" s="7" customFormat="1" ht="18.75" customHeight="1">
      <c r="A242" s="64" t="s">
        <v>265</v>
      </c>
      <c r="B242" s="54" t="s">
        <v>24</v>
      </c>
      <c r="C242" s="54">
        <v>1</v>
      </c>
    </row>
    <row r="243" spans="1:3" s="7" customFormat="1" ht="28.5" customHeight="1">
      <c r="A243" s="64" t="s">
        <v>266</v>
      </c>
      <c r="B243" s="54" t="s">
        <v>9</v>
      </c>
      <c r="C243" s="54">
        <v>2</v>
      </c>
    </row>
    <row r="244" spans="1:3" s="7" customFormat="1" ht="33.75" customHeight="1">
      <c r="A244" s="64" t="s">
        <v>267</v>
      </c>
      <c r="B244" s="54" t="s">
        <v>24</v>
      </c>
      <c r="C244" s="54">
        <v>1</v>
      </c>
    </row>
    <row r="245" spans="1:3" s="7" customFormat="1" ht="33.75" customHeight="1">
      <c r="A245" s="64" t="s">
        <v>268</v>
      </c>
      <c r="B245" s="54" t="s">
        <v>9</v>
      </c>
      <c r="C245" s="54">
        <v>1</v>
      </c>
    </row>
    <row r="246" spans="1:3" s="7" customFormat="1" ht="33.75" customHeight="1">
      <c r="A246" s="64" t="s">
        <v>269</v>
      </c>
      <c r="B246" s="54" t="s">
        <v>25</v>
      </c>
      <c r="C246" s="54">
        <v>2</v>
      </c>
    </row>
    <row r="247" spans="1:3" s="7" customFormat="1" ht="33.75" customHeight="1">
      <c r="A247" s="64" t="s">
        <v>270</v>
      </c>
      <c r="B247" s="54" t="s">
        <v>25</v>
      </c>
      <c r="C247" s="54">
        <v>2</v>
      </c>
    </row>
    <row r="248" spans="1:3" s="35" customFormat="1" ht="33.75" customHeight="1">
      <c r="A248" s="34" t="s">
        <v>271</v>
      </c>
      <c r="B248" s="12" t="s">
        <v>20</v>
      </c>
      <c r="C248" s="12">
        <v>1.5</v>
      </c>
    </row>
    <row r="249" spans="1:3" s="35" customFormat="1" ht="33.75" customHeight="1">
      <c r="A249" s="71" t="s">
        <v>303</v>
      </c>
      <c r="B249" s="12" t="s">
        <v>24</v>
      </c>
      <c r="C249" s="12">
        <v>1.5</v>
      </c>
    </row>
    <row r="250" spans="1:3" s="35" customFormat="1" ht="33.75" customHeight="1">
      <c r="A250" s="71" t="s">
        <v>305</v>
      </c>
      <c r="B250" s="12" t="s">
        <v>9</v>
      </c>
      <c r="C250" s="12">
        <v>1.5</v>
      </c>
    </row>
    <row r="251" spans="1:3" s="35" customFormat="1" ht="33.75" customHeight="1">
      <c r="A251" s="71" t="s">
        <v>306</v>
      </c>
      <c r="B251" s="12" t="s">
        <v>41</v>
      </c>
      <c r="C251" s="12">
        <v>4</v>
      </c>
    </row>
    <row r="252" spans="1:3" s="35" customFormat="1" ht="33.75" customHeight="1">
      <c r="A252" s="71" t="s">
        <v>307</v>
      </c>
      <c r="B252" s="12" t="s">
        <v>41</v>
      </c>
      <c r="C252" s="12">
        <v>2</v>
      </c>
    </row>
    <row r="253" spans="1:3" s="35" customFormat="1" ht="33.75" customHeight="1">
      <c r="A253" s="71" t="s">
        <v>308</v>
      </c>
      <c r="B253" s="12"/>
      <c r="C253" s="12">
        <v>6</v>
      </c>
    </row>
    <row r="254" spans="1:3" s="35" customFormat="1" ht="33.75" customHeight="1">
      <c r="A254" s="71" t="s">
        <v>309</v>
      </c>
      <c r="B254" s="12" t="s">
        <v>310</v>
      </c>
      <c r="C254" s="12">
        <v>4</v>
      </c>
    </row>
    <row r="255" spans="1:3" s="35" customFormat="1" ht="33.75" customHeight="1">
      <c r="A255" s="71" t="s">
        <v>314</v>
      </c>
      <c r="B255" s="12" t="s">
        <v>16</v>
      </c>
      <c r="C255" s="12">
        <v>0.5</v>
      </c>
    </row>
    <row r="256" spans="1:3" s="35" customFormat="1" ht="33.75" customHeight="1">
      <c r="A256" s="71" t="s">
        <v>315</v>
      </c>
      <c r="B256" s="12" t="s">
        <v>32</v>
      </c>
      <c r="C256" s="12">
        <v>1</v>
      </c>
    </row>
    <row r="257" spans="1:3" s="35" customFormat="1" ht="33.75" customHeight="1">
      <c r="A257" s="71" t="s">
        <v>316</v>
      </c>
      <c r="B257" s="12" t="s">
        <v>9</v>
      </c>
      <c r="C257" s="12">
        <v>1</v>
      </c>
    </row>
    <row r="258" spans="1:3" s="35" customFormat="1" ht="20.25" customHeight="1">
      <c r="A258" s="71" t="s">
        <v>317</v>
      </c>
      <c r="B258" s="12" t="s">
        <v>51</v>
      </c>
      <c r="C258" s="12">
        <v>6</v>
      </c>
    </row>
    <row r="259" spans="1:3" s="35" customFormat="1" ht="20.25" customHeight="1">
      <c r="A259" s="71" t="s">
        <v>318</v>
      </c>
      <c r="B259" s="12" t="s">
        <v>32</v>
      </c>
      <c r="C259" s="12">
        <v>2</v>
      </c>
    </row>
    <row r="260" spans="1:3" s="35" customFormat="1" ht="31.5" customHeight="1">
      <c r="A260" s="71" t="s">
        <v>336</v>
      </c>
      <c r="B260" s="12" t="s">
        <v>40</v>
      </c>
      <c r="C260" s="12">
        <v>2</v>
      </c>
    </row>
    <row r="261" spans="1:3" s="35" customFormat="1" ht="30.75" customHeight="1">
      <c r="A261" s="71" t="s">
        <v>328</v>
      </c>
      <c r="B261" s="12" t="s">
        <v>329</v>
      </c>
      <c r="C261" s="12">
        <v>4</v>
      </c>
    </row>
    <row r="262" spans="1:3" s="35" customFormat="1" ht="20.25" customHeight="1">
      <c r="A262" s="71" t="s">
        <v>335</v>
      </c>
      <c r="B262" s="12" t="s">
        <v>331</v>
      </c>
      <c r="C262" s="12">
        <v>1</v>
      </c>
    </row>
    <row r="263" spans="1:3" s="35" customFormat="1" ht="32.25" customHeight="1">
      <c r="A263" s="71" t="s">
        <v>344</v>
      </c>
      <c r="B263" s="12" t="s">
        <v>345</v>
      </c>
      <c r="C263" s="12">
        <v>2</v>
      </c>
    </row>
    <row r="264" spans="1:3" s="35" customFormat="1" ht="21" customHeight="1">
      <c r="A264" s="71" t="s">
        <v>348</v>
      </c>
      <c r="B264" s="12" t="s">
        <v>349</v>
      </c>
      <c r="C264" s="12">
        <v>1</v>
      </c>
    </row>
    <row r="265" spans="1:3" s="35" customFormat="1" ht="35.25" customHeight="1">
      <c r="A265" s="71" t="s">
        <v>351</v>
      </c>
      <c r="B265" s="12" t="s">
        <v>338</v>
      </c>
      <c r="C265" s="12">
        <v>1</v>
      </c>
    </row>
    <row r="266" spans="1:3" s="35" customFormat="1" ht="42.75" customHeight="1">
      <c r="A266" s="71" t="s">
        <v>352</v>
      </c>
      <c r="B266" s="12" t="s">
        <v>353</v>
      </c>
      <c r="C266" s="12">
        <v>1</v>
      </c>
    </row>
    <row r="267" spans="1:3" s="35" customFormat="1" ht="42.75" customHeight="1">
      <c r="A267" s="71" t="s">
        <v>385</v>
      </c>
      <c r="B267" s="12" t="s">
        <v>16</v>
      </c>
      <c r="C267" s="12">
        <v>1</v>
      </c>
    </row>
    <row r="268" spans="1:3" s="35" customFormat="1" ht="42.75" customHeight="1">
      <c r="A268" s="71" t="s">
        <v>372</v>
      </c>
      <c r="B268" s="12" t="s">
        <v>24</v>
      </c>
      <c r="C268" s="12">
        <v>0.5</v>
      </c>
    </row>
    <row r="269" spans="1:3" s="35" customFormat="1" ht="39.75" customHeight="1">
      <c r="A269" s="71" t="s">
        <v>365</v>
      </c>
      <c r="B269" s="12" t="s">
        <v>40</v>
      </c>
      <c r="C269" s="12">
        <v>1</v>
      </c>
    </row>
    <row r="270" spans="1:3" s="35" customFormat="1" ht="32.25" customHeight="1">
      <c r="A270" s="71" t="s">
        <v>364</v>
      </c>
      <c r="B270" s="12" t="s">
        <v>49</v>
      </c>
      <c r="C270" s="12">
        <v>2</v>
      </c>
    </row>
    <row r="271" spans="1:3" s="35" customFormat="1" ht="32.25" customHeight="1">
      <c r="A271" s="71" t="s">
        <v>369</v>
      </c>
      <c r="B271" s="12" t="s">
        <v>370</v>
      </c>
      <c r="C271" s="12">
        <v>1.5</v>
      </c>
    </row>
    <row r="272" spans="1:3" s="35" customFormat="1" ht="32.25" customHeight="1">
      <c r="A272" s="71" t="s">
        <v>371</v>
      </c>
      <c r="B272" s="12" t="s">
        <v>9</v>
      </c>
      <c r="C272" s="12">
        <v>1</v>
      </c>
    </row>
    <row r="273" spans="1:3" s="35" customFormat="1" ht="32.25" customHeight="1">
      <c r="A273" s="71" t="s">
        <v>373</v>
      </c>
      <c r="B273" s="12" t="s">
        <v>44</v>
      </c>
      <c r="C273" s="12">
        <v>2</v>
      </c>
    </row>
    <row r="274" spans="1:3" s="35" customFormat="1" ht="32.25" customHeight="1">
      <c r="A274" s="71" t="s">
        <v>374</v>
      </c>
      <c r="B274" s="12" t="s">
        <v>9</v>
      </c>
      <c r="C274" s="12">
        <v>1</v>
      </c>
    </row>
    <row r="275" spans="1:3" s="35" customFormat="1" ht="32.25" customHeight="1">
      <c r="A275" s="71" t="s">
        <v>378</v>
      </c>
      <c r="B275" s="12" t="s">
        <v>18</v>
      </c>
      <c r="C275" s="12">
        <v>1</v>
      </c>
    </row>
    <row r="276" spans="1:3" s="35" customFormat="1" ht="32.25" customHeight="1" thickBot="1">
      <c r="A276" s="71" t="s">
        <v>377</v>
      </c>
      <c r="B276" s="12" t="s">
        <v>9</v>
      </c>
      <c r="C276" s="12">
        <v>1.5</v>
      </c>
    </row>
    <row r="277" spans="1:256" s="79" customFormat="1" ht="33.75" customHeight="1">
      <c r="A277" s="92">
        <v>9</v>
      </c>
      <c r="B277" s="54"/>
      <c r="C277" s="54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  <c r="IV277" s="7"/>
    </row>
    <row r="278" spans="1:3" s="1" customFormat="1" ht="15">
      <c r="A278" s="62" t="s">
        <v>272</v>
      </c>
      <c r="B278" s="54" t="s">
        <v>12</v>
      </c>
      <c r="C278" s="54">
        <v>1.5</v>
      </c>
    </row>
    <row r="279" spans="1:3" s="1" customFormat="1" ht="15">
      <c r="A279" s="62" t="s">
        <v>273</v>
      </c>
      <c r="B279" s="54" t="s">
        <v>12</v>
      </c>
      <c r="C279" s="54">
        <v>2.5</v>
      </c>
    </row>
    <row r="280" spans="1:3" s="1" customFormat="1" ht="15">
      <c r="A280" s="62" t="s">
        <v>274</v>
      </c>
      <c r="B280" s="54" t="s">
        <v>12</v>
      </c>
      <c r="C280" s="54">
        <v>3</v>
      </c>
    </row>
    <row r="281" spans="1:3" s="1" customFormat="1" ht="15">
      <c r="A281" s="62" t="s">
        <v>275</v>
      </c>
      <c r="B281" s="54" t="s">
        <v>12</v>
      </c>
      <c r="C281" s="54">
        <v>2</v>
      </c>
    </row>
    <row r="282" spans="1:3" s="1" customFormat="1" ht="15">
      <c r="A282" s="62" t="s">
        <v>276</v>
      </c>
      <c r="B282" s="54" t="s">
        <v>12</v>
      </c>
      <c r="C282" s="54">
        <v>2</v>
      </c>
    </row>
    <row r="283" spans="1:3" s="35" customFormat="1" ht="15">
      <c r="A283" s="62" t="s">
        <v>277</v>
      </c>
      <c r="B283" s="54" t="s">
        <v>12</v>
      </c>
      <c r="C283" s="54">
        <v>1.5</v>
      </c>
    </row>
    <row r="284" spans="1:3" s="35" customFormat="1" ht="15">
      <c r="A284" s="62" t="s">
        <v>278</v>
      </c>
      <c r="B284" s="54" t="s">
        <v>12</v>
      </c>
      <c r="C284" s="54">
        <v>1.5</v>
      </c>
    </row>
    <row r="285" spans="1:3" s="1" customFormat="1" ht="15">
      <c r="A285" s="62" t="s">
        <v>279</v>
      </c>
      <c r="B285" s="54" t="s">
        <v>12</v>
      </c>
      <c r="C285" s="12">
        <v>1.5</v>
      </c>
    </row>
    <row r="286" spans="1:3" s="1" customFormat="1" ht="15">
      <c r="A286" s="62" t="s">
        <v>280</v>
      </c>
      <c r="B286" s="54" t="s">
        <v>12</v>
      </c>
      <c r="C286" s="12">
        <v>1.5</v>
      </c>
    </row>
    <row r="287" spans="1:3" s="1" customFormat="1" ht="15">
      <c r="A287" s="18" t="s">
        <v>281</v>
      </c>
      <c r="B287" s="54" t="s">
        <v>12</v>
      </c>
      <c r="C287" s="12">
        <v>3</v>
      </c>
    </row>
    <row r="288" spans="1:3" s="7" customFormat="1" ht="15">
      <c r="A288" s="62" t="s">
        <v>282</v>
      </c>
      <c r="B288" s="54" t="s">
        <v>12</v>
      </c>
      <c r="C288" s="54">
        <v>1.5</v>
      </c>
    </row>
    <row r="289" spans="1:3" s="7" customFormat="1" ht="15">
      <c r="A289" s="62" t="s">
        <v>283</v>
      </c>
      <c r="B289" s="54" t="s">
        <v>12</v>
      </c>
      <c r="C289" s="54">
        <v>2</v>
      </c>
    </row>
    <row r="290" spans="1:3" s="7" customFormat="1" ht="15">
      <c r="A290" s="38" t="s">
        <v>284</v>
      </c>
      <c r="B290" s="54" t="s">
        <v>12</v>
      </c>
      <c r="C290" s="54">
        <v>2.5</v>
      </c>
    </row>
    <row r="291" spans="1:3" s="7" customFormat="1" ht="15">
      <c r="A291" s="62" t="s">
        <v>285</v>
      </c>
      <c r="B291" s="54" t="s">
        <v>12</v>
      </c>
      <c r="C291" s="54">
        <v>1</v>
      </c>
    </row>
    <row r="292" spans="1:3" s="7" customFormat="1" ht="15">
      <c r="A292" s="62" t="s">
        <v>286</v>
      </c>
      <c r="B292" s="54" t="s">
        <v>12</v>
      </c>
      <c r="C292" s="54">
        <v>2</v>
      </c>
    </row>
    <row r="293" spans="1:3" s="7" customFormat="1" ht="15">
      <c r="A293" s="38" t="s">
        <v>287</v>
      </c>
      <c r="B293" s="54" t="s">
        <v>12</v>
      </c>
      <c r="C293" s="54">
        <v>1</v>
      </c>
    </row>
    <row r="294" spans="1:3" s="7" customFormat="1" ht="15">
      <c r="A294" s="38" t="s">
        <v>288</v>
      </c>
      <c r="B294" s="54" t="s">
        <v>12</v>
      </c>
      <c r="C294" s="54">
        <v>1</v>
      </c>
    </row>
    <row r="295" spans="1:3" s="7" customFormat="1" ht="15">
      <c r="A295" s="38" t="s">
        <v>289</v>
      </c>
      <c r="B295" s="54" t="s">
        <v>12</v>
      </c>
      <c r="C295" s="54">
        <v>2</v>
      </c>
    </row>
    <row r="296" spans="1:3" s="7" customFormat="1" ht="15">
      <c r="A296" s="38" t="s">
        <v>290</v>
      </c>
      <c r="B296" s="54" t="s">
        <v>12</v>
      </c>
      <c r="C296" s="54">
        <v>1</v>
      </c>
    </row>
    <row r="297" spans="1:3" s="7" customFormat="1" ht="15">
      <c r="A297" s="62" t="s">
        <v>291</v>
      </c>
      <c r="B297" s="54" t="s">
        <v>12</v>
      </c>
      <c r="C297" s="54">
        <v>1</v>
      </c>
    </row>
    <row r="298" spans="1:3" s="7" customFormat="1" ht="15">
      <c r="A298" s="62" t="s">
        <v>292</v>
      </c>
      <c r="B298" s="54" t="s">
        <v>12</v>
      </c>
      <c r="C298" s="54">
        <v>5</v>
      </c>
    </row>
    <row r="299" spans="1:3" s="7" customFormat="1" ht="15">
      <c r="A299" s="62" t="s">
        <v>293</v>
      </c>
      <c r="B299" s="54" t="s">
        <v>12</v>
      </c>
      <c r="C299" s="54">
        <v>4</v>
      </c>
    </row>
    <row r="300" spans="1:3" s="7" customFormat="1" ht="28.5">
      <c r="A300" s="62" t="s">
        <v>294</v>
      </c>
      <c r="B300" s="54" t="s">
        <v>12</v>
      </c>
      <c r="C300" s="54">
        <v>1</v>
      </c>
    </row>
    <row r="301" spans="1:3" s="7" customFormat="1" ht="15">
      <c r="A301" s="62" t="s">
        <v>295</v>
      </c>
      <c r="B301" s="54" t="s">
        <v>12</v>
      </c>
      <c r="C301" s="54">
        <v>2</v>
      </c>
    </row>
    <row r="302" spans="1:3" s="7" customFormat="1" ht="15">
      <c r="A302" s="62" t="s">
        <v>296</v>
      </c>
      <c r="B302" s="54" t="s">
        <v>12</v>
      </c>
      <c r="C302" s="54">
        <v>1</v>
      </c>
    </row>
    <row r="303" spans="1:3" s="7" customFormat="1" ht="15">
      <c r="A303" s="62" t="s">
        <v>297</v>
      </c>
      <c r="B303" s="54" t="s">
        <v>12</v>
      </c>
      <c r="C303" s="54">
        <v>1</v>
      </c>
    </row>
    <row r="304" spans="1:3" s="7" customFormat="1" ht="15">
      <c r="A304" s="62" t="s">
        <v>298</v>
      </c>
      <c r="B304" s="54" t="s">
        <v>12</v>
      </c>
      <c r="C304" s="54">
        <v>1</v>
      </c>
    </row>
    <row r="305" spans="1:3" s="7" customFormat="1" ht="15">
      <c r="A305" s="38" t="s">
        <v>299</v>
      </c>
      <c r="B305" s="54" t="s">
        <v>12</v>
      </c>
      <c r="C305" s="54">
        <v>1</v>
      </c>
    </row>
    <row r="306" spans="1:3" s="7" customFormat="1" ht="15">
      <c r="A306" s="62" t="s">
        <v>300</v>
      </c>
      <c r="B306" s="54" t="s">
        <v>12</v>
      </c>
      <c r="C306" s="54">
        <v>1</v>
      </c>
    </row>
    <row r="307" spans="1:3" s="7" customFormat="1" ht="15">
      <c r="A307" s="62" t="s">
        <v>301</v>
      </c>
      <c r="B307" s="54" t="s">
        <v>12</v>
      </c>
      <c r="C307" s="54">
        <v>1</v>
      </c>
    </row>
    <row r="308" spans="1:3" s="7" customFormat="1" ht="15">
      <c r="A308" s="62" t="s">
        <v>60</v>
      </c>
      <c r="B308" s="54" t="s">
        <v>12</v>
      </c>
      <c r="C308" s="54">
        <v>2</v>
      </c>
    </row>
    <row r="309" spans="1:3" s="7" customFormat="1" ht="28.5">
      <c r="A309" s="62" t="s">
        <v>304</v>
      </c>
      <c r="B309" s="54" t="s">
        <v>12</v>
      </c>
      <c r="C309" s="54">
        <v>2</v>
      </c>
    </row>
    <row r="310" spans="1:3" s="7" customFormat="1" ht="28.5">
      <c r="A310" s="62" t="s">
        <v>311</v>
      </c>
      <c r="B310" s="54" t="s">
        <v>12</v>
      </c>
      <c r="C310" s="54">
        <v>1</v>
      </c>
    </row>
    <row r="311" spans="1:3" s="7" customFormat="1" ht="15">
      <c r="A311" s="62" t="s">
        <v>312</v>
      </c>
      <c r="B311" s="54" t="s">
        <v>12</v>
      </c>
      <c r="C311" s="54"/>
    </row>
    <row r="312" spans="1:3" s="7" customFormat="1" ht="15">
      <c r="A312" s="62" t="s">
        <v>313</v>
      </c>
      <c r="B312" s="54" t="s">
        <v>12</v>
      </c>
      <c r="C312" s="54">
        <v>1</v>
      </c>
    </row>
    <row r="313" spans="1:3" s="7" customFormat="1" ht="28.5">
      <c r="A313" s="62" t="s">
        <v>324</v>
      </c>
      <c r="B313" s="54" t="s">
        <v>12</v>
      </c>
      <c r="C313" s="54">
        <v>1</v>
      </c>
    </row>
    <row r="314" spans="1:3" s="7" customFormat="1" ht="15">
      <c r="A314" s="62" t="s">
        <v>356</v>
      </c>
      <c r="B314" s="54" t="s">
        <v>12</v>
      </c>
      <c r="C314" s="54">
        <v>1</v>
      </c>
    </row>
    <row r="315" spans="1:3" s="7" customFormat="1" ht="15">
      <c r="A315" s="62" t="s">
        <v>358</v>
      </c>
      <c r="B315" s="54" t="s">
        <v>12</v>
      </c>
      <c r="C315" s="54">
        <v>1</v>
      </c>
    </row>
    <row r="316" spans="1:4" s="7" customFormat="1" ht="15">
      <c r="A316" s="62" t="s">
        <v>363</v>
      </c>
      <c r="B316" s="54" t="s">
        <v>12</v>
      </c>
      <c r="C316" s="54">
        <v>1</v>
      </c>
      <c r="D316" s="7">
        <v>282</v>
      </c>
    </row>
    <row r="317" spans="1:3" s="7" customFormat="1" ht="28.5">
      <c r="A317" s="62" t="s">
        <v>381</v>
      </c>
      <c r="B317" s="54" t="s">
        <v>12</v>
      </c>
      <c r="C317" s="54">
        <v>1</v>
      </c>
    </row>
    <row r="318" spans="1:3" s="1" customFormat="1" ht="15.75" customHeight="1" thickBot="1">
      <c r="A318" s="93" t="s">
        <v>441</v>
      </c>
      <c r="B318" s="9"/>
      <c r="C318" s="54">
        <f>SUM(C9:C317)</f>
        <v>1490.3500000000001</v>
      </c>
    </row>
    <row r="319" spans="1:3" s="1" customFormat="1" ht="15.75" customHeight="1">
      <c r="A319" s="98"/>
      <c r="B319" s="99"/>
      <c r="C319" s="4"/>
    </row>
    <row r="320" spans="1:3" s="1" customFormat="1" ht="43.5" customHeight="1">
      <c r="A320" s="106" t="s">
        <v>442</v>
      </c>
      <c r="B320" s="106"/>
      <c r="C320" s="106"/>
    </row>
    <row r="321" spans="1:3" s="1" customFormat="1" ht="15">
      <c r="A321" s="19"/>
      <c r="B321" s="8"/>
      <c r="C321" s="8"/>
    </row>
    <row r="322" spans="1:3" s="1" customFormat="1" ht="15">
      <c r="A322" s="19"/>
      <c r="B322" s="8"/>
      <c r="C322" s="8"/>
    </row>
    <row r="323" spans="1:4" s="1" customFormat="1" ht="15.75">
      <c r="A323" s="94" t="s">
        <v>389</v>
      </c>
      <c r="B323" s="95"/>
      <c r="C323" s="94">
        <v>179748.86</v>
      </c>
      <c r="D323" s="1">
        <f>102878+56979</f>
        <v>159857</v>
      </c>
    </row>
    <row r="324" spans="1:3" s="1" customFormat="1" ht="15.75">
      <c r="A324" s="94" t="s">
        <v>390</v>
      </c>
      <c r="B324" s="95"/>
      <c r="C324" s="94">
        <v>12148.38</v>
      </c>
    </row>
    <row r="325" spans="1:3" s="1" customFormat="1" ht="15.75">
      <c r="A325" s="94" t="s">
        <v>391</v>
      </c>
      <c r="B325" s="94"/>
      <c r="C325" s="94">
        <v>2596</v>
      </c>
    </row>
    <row r="326" spans="1:3" s="1" customFormat="1" ht="15.75">
      <c r="A326" s="94" t="s">
        <v>392</v>
      </c>
      <c r="B326" s="94"/>
      <c r="C326" s="94">
        <v>15.97</v>
      </c>
    </row>
    <row r="327" spans="1:3" s="1" customFormat="1" ht="15.75">
      <c r="A327" s="94" t="s">
        <v>393</v>
      </c>
      <c r="B327" s="94"/>
      <c r="C327" s="94">
        <f>1.97*C325*19</f>
        <v>97168.28</v>
      </c>
    </row>
    <row r="328" spans="1:3" s="1" customFormat="1" ht="15.75">
      <c r="A328" s="94" t="s">
        <v>394</v>
      </c>
      <c r="B328" s="94"/>
      <c r="C328" s="94">
        <v>2412</v>
      </c>
    </row>
    <row r="329" spans="1:3" s="1" customFormat="1" ht="15.75">
      <c r="A329" s="94" t="s">
        <v>395</v>
      </c>
      <c r="B329" s="94"/>
      <c r="C329" s="94">
        <f>6010100/48196*C325+179861.7</f>
        <v>503586.0671673998</v>
      </c>
    </row>
    <row r="330" spans="1:3" s="1" customFormat="1" ht="15.75">
      <c r="A330" s="96" t="s">
        <v>461</v>
      </c>
      <c r="B330" s="94"/>
      <c r="C330" s="94">
        <f>7600*0.9*1.302*19</f>
        <v>169207.92</v>
      </c>
    </row>
    <row r="331" spans="1:3" s="1" customFormat="1" ht="15.75">
      <c r="A331" s="96" t="s">
        <v>401</v>
      </c>
      <c r="B331" s="94"/>
      <c r="C331" s="94">
        <f>C318</f>
        <v>1490.3500000000001</v>
      </c>
    </row>
    <row r="332" spans="1:3" s="1" customFormat="1" ht="15.75">
      <c r="A332" s="96" t="s">
        <v>396</v>
      </c>
      <c r="B332" s="94"/>
      <c r="C332" s="94">
        <f>C331*130*1.1</f>
        <v>213120.05000000005</v>
      </c>
    </row>
    <row r="333" spans="1:3" s="1" customFormat="1" ht="15.75">
      <c r="A333" s="96" t="s">
        <v>397</v>
      </c>
      <c r="B333" s="94"/>
      <c r="C333" s="94">
        <f>D316*150</f>
        <v>42300</v>
      </c>
    </row>
    <row r="334" spans="1:5" s="1" customFormat="1" ht="15.75">
      <c r="A334" s="96" t="s">
        <v>398</v>
      </c>
      <c r="B334" s="94"/>
      <c r="C334" s="94">
        <f>C332+C333+C323+C324+C327+C328+C329+C330</f>
        <v>1219691.5571673997</v>
      </c>
      <c r="E334" s="1">
        <v>883388</v>
      </c>
    </row>
    <row r="335" spans="1:6" s="1" customFormat="1" ht="15.75">
      <c r="A335" s="96" t="s">
        <v>403</v>
      </c>
      <c r="B335" s="94"/>
      <c r="C335" s="94">
        <f>C325*C326*19</f>
        <v>787704.28</v>
      </c>
      <c r="F335" s="1">
        <f>C335-E334</f>
        <v>-95683.71999999997</v>
      </c>
    </row>
    <row r="336" spans="1:5" s="1" customFormat="1" ht="15.75">
      <c r="A336" s="96" t="s">
        <v>404</v>
      </c>
      <c r="B336" s="94"/>
      <c r="C336" s="94">
        <f>C335-C339</f>
        <v>689566.28</v>
      </c>
      <c r="E336" s="1">
        <v>689566.28</v>
      </c>
    </row>
    <row r="337" spans="1:5" s="1" customFormat="1" ht="15.75">
      <c r="A337" s="96" t="s">
        <v>440</v>
      </c>
      <c r="B337" s="94"/>
      <c r="C337" s="94">
        <v>159857</v>
      </c>
      <c r="E337" s="1">
        <v>159857</v>
      </c>
    </row>
    <row r="338" spans="1:5" s="1" customFormat="1" ht="15.75">
      <c r="A338" s="97" t="s">
        <v>439</v>
      </c>
      <c r="B338" s="94"/>
      <c r="C338" s="94">
        <f>C336+C337-C334</f>
        <v>-370268.27716739965</v>
      </c>
      <c r="E338" s="1">
        <f>SUM(E336:E337)</f>
        <v>849423.28</v>
      </c>
    </row>
    <row r="339" spans="1:3" s="1" customFormat="1" ht="15.75">
      <c r="A339" s="97" t="s">
        <v>405</v>
      </c>
      <c r="B339" s="94"/>
      <c r="C339" s="94">
        <v>98138</v>
      </c>
    </row>
    <row r="340" spans="1:5" s="1" customFormat="1" ht="15">
      <c r="A340"/>
      <c r="B340"/>
      <c r="C340"/>
      <c r="E340" s="1">
        <f>E334-E338</f>
        <v>33964.71999999997</v>
      </c>
    </row>
    <row r="341" spans="1:3" s="1" customFormat="1" ht="15">
      <c r="A341" s="107" t="s">
        <v>400</v>
      </c>
      <c r="B341" s="107"/>
      <c r="C341" s="107"/>
    </row>
    <row r="344" spans="1:3" s="1" customFormat="1" ht="43.5" customHeight="1">
      <c r="A344" s="106" t="s">
        <v>468</v>
      </c>
      <c r="B344" s="106"/>
      <c r="C344" s="106"/>
    </row>
    <row r="345" spans="1:2" ht="15">
      <c r="A345" s="100" t="s">
        <v>443</v>
      </c>
      <c r="B345" s="101">
        <v>2596</v>
      </c>
    </row>
    <row r="346" spans="1:2" ht="15">
      <c r="A346" s="100" t="s">
        <v>444</v>
      </c>
      <c r="B346" s="101">
        <v>15.97</v>
      </c>
    </row>
    <row r="347" spans="1:2" ht="15">
      <c r="A347" s="102" t="s">
        <v>445</v>
      </c>
      <c r="B347" s="103">
        <v>0</v>
      </c>
    </row>
    <row r="348" spans="1:2" ht="15">
      <c r="A348" s="102" t="s">
        <v>469</v>
      </c>
      <c r="B348" s="103">
        <f>B345*B346*7</f>
        <v>290206.84</v>
      </c>
    </row>
    <row r="349" spans="1:2" ht="15">
      <c r="A349" s="102" t="s">
        <v>446</v>
      </c>
      <c r="B349" s="103">
        <f>B348-B351</f>
        <v>229742.25000000003</v>
      </c>
    </row>
    <row r="350" spans="1:2" ht="15">
      <c r="A350" s="102" t="s">
        <v>463</v>
      </c>
      <c r="B350" s="103">
        <f>D323/19*7</f>
        <v>58894.68421052631</v>
      </c>
    </row>
    <row r="351" spans="1:2" ht="15">
      <c r="A351" s="102" t="s">
        <v>470</v>
      </c>
      <c r="B351" s="103">
        <f>60464.59</f>
        <v>60464.59</v>
      </c>
    </row>
    <row r="352" spans="1:2" ht="15">
      <c r="A352" s="102" t="s">
        <v>447</v>
      </c>
      <c r="B352" s="103">
        <f>1419.18*7</f>
        <v>9934.26</v>
      </c>
    </row>
    <row r="353" spans="1:2" ht="15">
      <c r="A353" s="102" t="s">
        <v>448</v>
      </c>
      <c r="B353" s="103">
        <f>B352-B354</f>
        <v>7487.68</v>
      </c>
    </row>
    <row r="354" spans="1:2" ht="14.25" customHeight="1">
      <c r="A354" s="102" t="s">
        <v>471</v>
      </c>
      <c r="B354" s="103">
        <v>2446.58</v>
      </c>
    </row>
    <row r="355" spans="1:2" ht="15" hidden="1">
      <c r="A355" s="102" t="s">
        <v>449</v>
      </c>
      <c r="B355" s="103">
        <v>85070.12</v>
      </c>
    </row>
    <row r="356" spans="1:2" ht="15" hidden="1">
      <c r="A356" s="102" t="s">
        <v>450</v>
      </c>
      <c r="B356" s="103">
        <f>B355-B357</f>
        <v>53150.03</v>
      </c>
    </row>
    <row r="357" spans="1:2" ht="15" hidden="1">
      <c r="A357" s="102" t="s">
        <v>451</v>
      </c>
      <c r="B357" s="103">
        <v>31920.09</v>
      </c>
    </row>
    <row r="358" spans="1:2" ht="15">
      <c r="A358" s="102" t="s">
        <v>452</v>
      </c>
      <c r="B358" s="103">
        <f>B354+B351</f>
        <v>62911.17</v>
      </c>
    </row>
    <row r="359" spans="1:2" ht="29.25" customHeight="1">
      <c r="A359" s="104" t="s">
        <v>472</v>
      </c>
      <c r="B359" s="101">
        <f>B349+B350</f>
        <v>288636.93421052635</v>
      </c>
    </row>
    <row r="361" spans="1:2" ht="15">
      <c r="A361" s="100" t="s">
        <v>473</v>
      </c>
      <c r="B361" s="101">
        <f>B363+B364+B365+B366+B367+B369+B370</f>
        <v>558409.9242195683</v>
      </c>
    </row>
    <row r="362" spans="1:2" ht="15">
      <c r="A362" s="102" t="s">
        <v>453</v>
      </c>
      <c r="B362" s="103"/>
    </row>
    <row r="363" spans="1:2" ht="15">
      <c r="A363" s="102" t="s">
        <v>454</v>
      </c>
      <c r="B363" s="103">
        <f>97168.28/19*7</f>
        <v>35798.84</v>
      </c>
    </row>
    <row r="364" spans="1:2" ht="15">
      <c r="A364" s="102" t="s">
        <v>455</v>
      </c>
      <c r="B364" s="103">
        <f>C328/19*7</f>
        <v>888.6315789473684</v>
      </c>
    </row>
    <row r="365" spans="1:2" ht="15">
      <c r="A365" s="102" t="s">
        <v>456</v>
      </c>
      <c r="B365" s="103">
        <f>C329/19*7</f>
        <v>185531.70895641047</v>
      </c>
    </row>
    <row r="366" spans="1:2" ht="15">
      <c r="A366" s="102" t="s">
        <v>457</v>
      </c>
      <c r="B366" s="103">
        <f>C333/19*7</f>
        <v>15584.21052631579</v>
      </c>
    </row>
    <row r="367" spans="1:2" ht="15">
      <c r="A367" s="102" t="s">
        <v>460</v>
      </c>
      <c r="B367" s="103">
        <f>0.9*7600*7*1.302</f>
        <v>62339.76</v>
      </c>
    </row>
    <row r="368" spans="1:2" ht="15">
      <c r="A368" s="102" t="s">
        <v>458</v>
      </c>
      <c r="B368" s="103">
        <f>C318/19*7</f>
        <v>549.0763157894738</v>
      </c>
    </row>
    <row r="369" spans="1:2" ht="15">
      <c r="A369" s="102" t="s">
        <v>459</v>
      </c>
      <c r="B369" s="103">
        <f>C332/19*7</f>
        <v>78517.91315789476</v>
      </c>
    </row>
    <row r="370" spans="1:2" ht="12.75" customHeight="1">
      <c r="A370" s="102" t="s">
        <v>462</v>
      </c>
      <c r="B370" s="103">
        <f>C323</f>
        <v>179748.86</v>
      </c>
    </row>
    <row r="371" spans="1:2" ht="15" hidden="1">
      <c r="A371" s="102" t="s">
        <v>464</v>
      </c>
      <c r="B371" s="103">
        <f>C324</f>
        <v>12148.38</v>
      </c>
    </row>
    <row r="372" spans="1:2" ht="15" hidden="1">
      <c r="A372" s="102" t="s">
        <v>467</v>
      </c>
      <c r="B372" s="103">
        <v>85070.12</v>
      </c>
    </row>
    <row r="373" spans="1:2" ht="15">
      <c r="A373" s="102" t="s">
        <v>465</v>
      </c>
      <c r="B373" s="103">
        <f>B359-B361-B357-B354</f>
        <v>-304139.66000904195</v>
      </c>
    </row>
    <row r="375" spans="1:2" ht="15">
      <c r="A375" s="105" t="s">
        <v>466</v>
      </c>
      <c r="B375" s="105"/>
    </row>
  </sheetData>
  <sheetProtection/>
  <mergeCells count="7">
    <mergeCell ref="A375:B375"/>
    <mergeCell ref="A344:C344"/>
    <mergeCell ref="A341:C341"/>
    <mergeCell ref="A1:C1"/>
    <mergeCell ref="A2:C2"/>
    <mergeCell ref="A3:C3"/>
    <mergeCell ref="A320:C320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5"/>
  <sheetViews>
    <sheetView zoomScalePageLayoutView="60" workbookViewId="0" topLeftCell="A289">
      <selection activeCell="A315" sqref="A315:D315"/>
    </sheetView>
  </sheetViews>
  <sheetFormatPr defaultColWidth="9.140625" defaultRowHeight="12.75"/>
  <cols>
    <col min="1" max="1" width="81.7109375" style="1" customWidth="1"/>
    <col min="2" max="2" width="0" style="1" hidden="1" customWidth="1"/>
    <col min="3" max="3" width="18.140625" style="1" customWidth="1"/>
    <col min="4" max="4" width="11.57421875" style="1" customWidth="1"/>
    <col min="5" max="16384" width="8.7109375" style="1" customWidth="1"/>
  </cols>
  <sheetData>
    <row r="1" spans="1:4" ht="15.75">
      <c r="A1" s="108" t="s">
        <v>0</v>
      </c>
      <c r="B1" s="108"/>
      <c r="C1" s="108"/>
      <c r="D1" s="108"/>
    </row>
    <row r="2" spans="1:4" ht="15.75">
      <c r="A2" s="109" t="s">
        <v>302</v>
      </c>
      <c r="B2" s="109"/>
      <c r="C2" s="109"/>
      <c r="D2" s="109"/>
    </row>
    <row r="3" spans="1:4" s="3" customFormat="1" ht="15.75">
      <c r="A3" s="109" t="s">
        <v>386</v>
      </c>
      <c r="B3" s="109"/>
      <c r="C3" s="109"/>
      <c r="D3" s="109"/>
    </row>
    <row r="4" spans="1:4" s="3" customFormat="1" ht="15.75">
      <c r="A4" s="2"/>
      <c r="B4" s="2"/>
      <c r="C4" s="4"/>
      <c r="D4" s="4"/>
    </row>
    <row r="5" spans="1:4" ht="30">
      <c r="A5" s="110" t="s">
        <v>1</v>
      </c>
      <c r="B5" s="110"/>
      <c r="C5" s="5" t="s">
        <v>42</v>
      </c>
      <c r="D5" s="6" t="s">
        <v>2</v>
      </c>
    </row>
    <row r="6" spans="1:4" ht="15">
      <c r="A6" s="110" t="s">
        <v>1</v>
      </c>
      <c r="B6" s="110"/>
      <c r="C6" s="7"/>
      <c r="D6" s="7"/>
    </row>
    <row r="7" spans="1:4" ht="15.75" customHeight="1" thickBot="1">
      <c r="A7" s="115" t="s">
        <v>3</v>
      </c>
      <c r="B7" s="115"/>
      <c r="C7" s="8"/>
      <c r="D7" s="8"/>
    </row>
    <row r="8" spans="1:4" ht="15.75" customHeight="1" thickBot="1">
      <c r="A8" s="113" t="s">
        <v>4</v>
      </c>
      <c r="B8" s="113"/>
      <c r="C8" s="9"/>
      <c r="D8" s="9"/>
    </row>
    <row r="9" spans="1:4" ht="15" customHeight="1">
      <c r="A9" s="111" t="s">
        <v>388</v>
      </c>
      <c r="B9" s="111"/>
      <c r="C9" s="9"/>
      <c r="D9" s="9"/>
    </row>
    <row r="10" spans="1:4" ht="15">
      <c r="A10" s="54" t="s">
        <v>62</v>
      </c>
      <c r="B10" s="54"/>
      <c r="C10" s="9"/>
      <c r="D10" s="16">
        <v>4</v>
      </c>
    </row>
    <row r="11" spans="1:4" ht="15.75" thickBot="1">
      <c r="A11" s="78" t="s">
        <v>387</v>
      </c>
      <c r="B11" s="78"/>
      <c r="C11" s="9"/>
      <c r="D11" s="54">
        <v>4</v>
      </c>
    </row>
    <row r="12" spans="1:4" ht="15.75" customHeight="1" thickBot="1">
      <c r="A12" s="112" t="s">
        <v>5</v>
      </c>
      <c r="B12" s="112"/>
      <c r="C12" s="9"/>
      <c r="D12" s="9"/>
    </row>
    <row r="13" spans="1:4" ht="15.75" customHeight="1">
      <c r="A13" s="113" t="s">
        <v>6</v>
      </c>
      <c r="B13" s="113"/>
      <c r="C13" s="9"/>
      <c r="D13" s="9"/>
    </row>
    <row r="14" spans="1:4" ht="16.5" customHeight="1">
      <c r="A14" s="62" t="s">
        <v>63</v>
      </c>
      <c r="B14" s="25"/>
      <c r="C14" s="22" t="s">
        <v>53</v>
      </c>
      <c r="D14" s="16">
        <v>18</v>
      </c>
    </row>
    <row r="15" spans="1:4" ht="16.5" customHeight="1">
      <c r="A15" s="14" t="s">
        <v>64</v>
      </c>
      <c r="B15" s="15"/>
      <c r="C15" s="22" t="s">
        <v>27</v>
      </c>
      <c r="D15" s="16">
        <v>4.5</v>
      </c>
    </row>
    <row r="16" spans="1:4" ht="16.5" customHeight="1">
      <c r="A16" s="14" t="s">
        <v>65</v>
      </c>
      <c r="B16" s="15"/>
      <c r="C16" s="22" t="s">
        <v>66</v>
      </c>
      <c r="D16" s="16">
        <v>17.5</v>
      </c>
    </row>
    <row r="17" spans="1:4" s="7" customFormat="1" ht="16.5" customHeight="1">
      <c r="A17" s="23" t="s">
        <v>67</v>
      </c>
      <c r="B17" s="48"/>
      <c r="C17" s="16" t="s">
        <v>21</v>
      </c>
      <c r="D17" s="16">
        <v>4.5</v>
      </c>
    </row>
    <row r="18" spans="1:4" s="7" customFormat="1" ht="15.75" customHeight="1">
      <c r="A18" s="114" t="s">
        <v>68</v>
      </c>
      <c r="B18" s="114"/>
      <c r="C18" s="16"/>
      <c r="D18" s="16">
        <v>20</v>
      </c>
    </row>
    <row r="19" spans="1:4" s="7" customFormat="1" ht="15">
      <c r="A19" s="21" t="s">
        <v>69</v>
      </c>
      <c r="B19" s="42"/>
      <c r="C19" s="16" t="s">
        <v>20</v>
      </c>
      <c r="D19" s="16">
        <v>2</v>
      </c>
    </row>
    <row r="20" spans="1:4" ht="15" customHeight="1">
      <c r="A20" s="116" t="s">
        <v>70</v>
      </c>
      <c r="B20" s="116"/>
      <c r="C20" s="12" t="s">
        <v>71</v>
      </c>
      <c r="D20" s="12">
        <f>1.2+1.2</f>
        <v>2.4</v>
      </c>
    </row>
    <row r="21" spans="1:4" ht="15" customHeight="1">
      <c r="A21" s="116" t="s">
        <v>72</v>
      </c>
      <c r="B21" s="116"/>
      <c r="C21" s="12" t="s">
        <v>19</v>
      </c>
      <c r="D21" s="12">
        <v>2</v>
      </c>
    </row>
    <row r="22" spans="1:4" s="7" customFormat="1" ht="15" customHeight="1">
      <c r="A22" s="116" t="s">
        <v>73</v>
      </c>
      <c r="B22" s="116"/>
      <c r="C22" s="16" t="s">
        <v>19</v>
      </c>
      <c r="D22" s="16">
        <v>3</v>
      </c>
    </row>
    <row r="23" spans="1:4" s="7" customFormat="1" ht="15" customHeight="1">
      <c r="A23" s="116" t="s">
        <v>74</v>
      </c>
      <c r="B23" s="116"/>
      <c r="C23" s="16" t="s">
        <v>43</v>
      </c>
      <c r="D23" s="16">
        <f>3.5+1+1</f>
        <v>5.5</v>
      </c>
    </row>
    <row r="24" spans="1:4" s="7" customFormat="1" ht="15" customHeight="1">
      <c r="A24" s="116" t="s">
        <v>75</v>
      </c>
      <c r="B24" s="116"/>
      <c r="C24" s="16" t="s">
        <v>40</v>
      </c>
      <c r="D24" s="16">
        <v>1</v>
      </c>
    </row>
    <row r="25" spans="1:4" s="7" customFormat="1" ht="15" customHeight="1">
      <c r="A25" s="116" t="s">
        <v>76</v>
      </c>
      <c r="B25" s="116"/>
      <c r="C25" s="16" t="s">
        <v>27</v>
      </c>
      <c r="D25" s="16">
        <v>8</v>
      </c>
    </row>
    <row r="26" spans="1:4" s="7" customFormat="1" ht="15" customHeight="1">
      <c r="A26" s="116" t="s">
        <v>77</v>
      </c>
      <c r="B26" s="116"/>
      <c r="C26" s="16" t="s">
        <v>78</v>
      </c>
      <c r="D26" s="16">
        <v>0.5</v>
      </c>
    </row>
    <row r="27" spans="1:4" s="7" customFormat="1" ht="15" customHeight="1">
      <c r="A27" s="116" t="s">
        <v>79</v>
      </c>
      <c r="B27" s="116"/>
      <c r="C27" s="16" t="s">
        <v>30</v>
      </c>
      <c r="D27" s="16">
        <v>2.8</v>
      </c>
    </row>
    <row r="28" spans="1:4" s="7" customFormat="1" ht="15" customHeight="1">
      <c r="A28" s="116" t="s">
        <v>80</v>
      </c>
      <c r="B28" s="116"/>
      <c r="C28" s="16" t="s">
        <v>81</v>
      </c>
      <c r="D28" s="16">
        <f>0.5+0.5</f>
        <v>1</v>
      </c>
    </row>
    <row r="29" spans="1:4" s="7" customFormat="1" ht="15" customHeight="1">
      <c r="A29" s="116" t="s">
        <v>82</v>
      </c>
      <c r="B29" s="116"/>
      <c r="C29" s="16" t="s">
        <v>17</v>
      </c>
      <c r="D29" s="16">
        <v>4</v>
      </c>
    </row>
    <row r="30" spans="1:4" s="7" customFormat="1" ht="15" customHeight="1">
      <c r="A30" s="116" t="s">
        <v>83</v>
      </c>
      <c r="B30" s="116"/>
      <c r="C30" s="16" t="s">
        <v>49</v>
      </c>
      <c r="D30" s="16">
        <v>2</v>
      </c>
    </row>
    <row r="31" spans="1:4" s="7" customFormat="1" ht="15" customHeight="1">
      <c r="A31" s="116" t="s">
        <v>84</v>
      </c>
      <c r="B31" s="116"/>
      <c r="C31" s="16" t="s">
        <v>43</v>
      </c>
      <c r="D31" s="16">
        <f>0.5+0.5</f>
        <v>1</v>
      </c>
    </row>
    <row r="32" spans="1:4" s="7" customFormat="1" ht="15" customHeight="1">
      <c r="A32" s="116" t="s">
        <v>85</v>
      </c>
      <c r="B32" s="116"/>
      <c r="C32" s="16" t="s">
        <v>47</v>
      </c>
      <c r="D32" s="16">
        <v>3</v>
      </c>
    </row>
    <row r="33" spans="1:4" s="7" customFormat="1" ht="15" customHeight="1">
      <c r="A33" s="116" t="s">
        <v>86</v>
      </c>
      <c r="B33" s="116"/>
      <c r="C33" s="16" t="s">
        <v>87</v>
      </c>
      <c r="D33" s="16">
        <v>4.5</v>
      </c>
    </row>
    <row r="34" spans="1:4" s="7" customFormat="1" ht="15" customHeight="1">
      <c r="A34" s="116" t="s">
        <v>88</v>
      </c>
      <c r="B34" s="116"/>
      <c r="C34" s="16" t="s">
        <v>87</v>
      </c>
      <c r="D34" s="16">
        <v>4.5</v>
      </c>
    </row>
    <row r="35" spans="1:4" s="7" customFormat="1" ht="15" customHeight="1">
      <c r="A35" s="116" t="s">
        <v>89</v>
      </c>
      <c r="B35" s="116"/>
      <c r="C35" s="16" t="s">
        <v>87</v>
      </c>
      <c r="D35" s="16">
        <v>6</v>
      </c>
    </row>
    <row r="36" spans="1:4" s="7" customFormat="1" ht="15" customHeight="1">
      <c r="A36" s="116" t="s">
        <v>90</v>
      </c>
      <c r="B36" s="116"/>
      <c r="C36" s="16" t="s">
        <v>87</v>
      </c>
      <c r="D36" s="16">
        <v>8</v>
      </c>
    </row>
    <row r="37" spans="1:4" s="7" customFormat="1" ht="15.75" customHeight="1">
      <c r="A37" s="116" t="s">
        <v>91</v>
      </c>
      <c r="B37" s="116"/>
      <c r="C37" s="16" t="s">
        <v>92</v>
      </c>
      <c r="D37" s="16">
        <v>1</v>
      </c>
    </row>
    <row r="38" spans="1:4" s="7" customFormat="1" ht="43.5" customHeight="1">
      <c r="A38" s="24" t="s">
        <v>93</v>
      </c>
      <c r="B38" s="39"/>
      <c r="C38" s="16" t="s">
        <v>32</v>
      </c>
      <c r="D38" s="16">
        <v>6</v>
      </c>
    </row>
    <row r="39" spans="1:256" ht="33" customHeight="1">
      <c r="A39" s="74" t="s">
        <v>357</v>
      </c>
      <c r="B39" s="69"/>
      <c r="C39" s="75" t="s">
        <v>9</v>
      </c>
      <c r="D39" s="75">
        <v>1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3" customHeight="1">
      <c r="A40" s="74" t="s">
        <v>379</v>
      </c>
      <c r="B40" s="69"/>
      <c r="C40" s="75" t="s">
        <v>40</v>
      </c>
      <c r="D40" s="75">
        <v>1.5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3" customHeight="1">
      <c r="A41" s="74" t="s">
        <v>380</v>
      </c>
      <c r="B41" s="69"/>
      <c r="C41" s="75" t="s">
        <v>40</v>
      </c>
      <c r="D41" s="75">
        <v>1.5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 customHeight="1">
      <c r="A42" s="69" t="s">
        <v>366</v>
      </c>
      <c r="B42" s="69"/>
      <c r="C42" s="69" t="s">
        <v>44</v>
      </c>
      <c r="D42" s="69">
        <v>1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33.75" customHeight="1">
      <c r="A43" s="74" t="s">
        <v>375</v>
      </c>
      <c r="B43" s="69"/>
      <c r="C43" s="69" t="s">
        <v>376</v>
      </c>
      <c r="D43" s="69">
        <v>1.5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79" customFormat="1" ht="15" customHeight="1">
      <c r="A44" s="117" t="s">
        <v>7</v>
      </c>
      <c r="B44" s="117"/>
      <c r="C44" s="54"/>
      <c r="D44" s="5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4" ht="15">
      <c r="A45" s="23" t="s">
        <v>94</v>
      </c>
      <c r="B45" s="49"/>
      <c r="C45" s="16" t="s">
        <v>19</v>
      </c>
      <c r="D45" s="16">
        <v>7</v>
      </c>
    </row>
    <row r="46" spans="1:4" ht="15">
      <c r="A46" s="23" t="s">
        <v>95</v>
      </c>
      <c r="B46" s="49"/>
      <c r="C46" s="16" t="s">
        <v>96</v>
      </c>
      <c r="D46" s="16">
        <v>8</v>
      </c>
    </row>
    <row r="47" spans="1:4" ht="15">
      <c r="A47" s="26" t="s">
        <v>97</v>
      </c>
      <c r="B47" s="45"/>
      <c r="C47" s="12" t="s">
        <v>98</v>
      </c>
      <c r="D47" s="12">
        <v>4</v>
      </c>
    </row>
    <row r="48" spans="1:4" ht="15" customHeight="1">
      <c r="A48" s="26" t="s">
        <v>99</v>
      </c>
      <c r="B48" s="27"/>
      <c r="C48" s="12" t="s">
        <v>8</v>
      </c>
      <c r="D48" s="12">
        <f>0.5+0.5</f>
        <v>1</v>
      </c>
    </row>
    <row r="49" spans="1:4" ht="15" customHeight="1">
      <c r="A49" s="26" t="s">
        <v>100</v>
      </c>
      <c r="B49" s="27"/>
      <c r="C49" s="12" t="s">
        <v>27</v>
      </c>
      <c r="D49" s="12">
        <v>2</v>
      </c>
    </row>
    <row r="50" spans="1:4" ht="15" customHeight="1">
      <c r="A50" s="10" t="s">
        <v>101</v>
      </c>
      <c r="B50" s="11"/>
      <c r="C50" s="12" t="s">
        <v>27</v>
      </c>
      <c r="D50" s="12">
        <v>3</v>
      </c>
    </row>
    <row r="51" spans="1:4" ht="15" customHeight="1">
      <c r="A51" s="26" t="s">
        <v>102</v>
      </c>
      <c r="B51" s="27"/>
      <c r="C51" s="12" t="s">
        <v>9</v>
      </c>
      <c r="D51" s="12">
        <v>1.5</v>
      </c>
    </row>
    <row r="52" spans="1:4" ht="15" customHeight="1">
      <c r="A52" s="50" t="s">
        <v>103</v>
      </c>
      <c r="B52" s="46"/>
      <c r="C52" s="12" t="s">
        <v>24</v>
      </c>
      <c r="D52" s="12">
        <v>8</v>
      </c>
    </row>
    <row r="53" spans="1:4" s="7" customFormat="1" ht="21.75" customHeight="1">
      <c r="A53" s="26" t="s">
        <v>104</v>
      </c>
      <c r="B53" s="51"/>
      <c r="C53" s="22" t="s">
        <v>15</v>
      </c>
      <c r="D53" s="16">
        <f>2+1</f>
        <v>3</v>
      </c>
    </row>
    <row r="54" spans="1:4" s="7" customFormat="1" ht="15">
      <c r="A54" s="26" t="s">
        <v>105</v>
      </c>
      <c r="B54" s="51"/>
      <c r="C54" s="16" t="s">
        <v>27</v>
      </c>
      <c r="D54" s="16">
        <v>2</v>
      </c>
    </row>
    <row r="55" spans="1:4" s="7" customFormat="1" ht="30">
      <c r="A55" s="26" t="s">
        <v>106</v>
      </c>
      <c r="B55" s="51"/>
      <c r="C55" s="22" t="s">
        <v>107</v>
      </c>
      <c r="D55" s="16">
        <f>1.5+1.5</f>
        <v>3</v>
      </c>
    </row>
    <row r="56" spans="1:4" s="7" customFormat="1" ht="15">
      <c r="A56" s="26" t="s">
        <v>108</v>
      </c>
      <c r="B56" s="51"/>
      <c r="C56" s="16" t="s">
        <v>9</v>
      </c>
      <c r="D56" s="16">
        <v>1.5</v>
      </c>
    </row>
    <row r="57" spans="1:4" s="7" customFormat="1" ht="15">
      <c r="A57" s="26" t="s">
        <v>109</v>
      </c>
      <c r="B57" s="51"/>
      <c r="C57" s="16" t="s">
        <v>9</v>
      </c>
      <c r="D57" s="16">
        <v>2</v>
      </c>
    </row>
    <row r="58" spans="1:4" s="7" customFormat="1" ht="15">
      <c r="A58" s="26" t="s">
        <v>110</v>
      </c>
      <c r="B58" s="51"/>
      <c r="C58" s="16" t="s">
        <v>111</v>
      </c>
      <c r="D58" s="16">
        <f>2+1.5</f>
        <v>3.5</v>
      </c>
    </row>
    <row r="59" spans="1:4" s="7" customFormat="1" ht="15">
      <c r="A59" s="26" t="s">
        <v>112</v>
      </c>
      <c r="B59" s="51"/>
      <c r="C59" s="16" t="s">
        <v>26</v>
      </c>
      <c r="D59" s="16">
        <f>3.5+2+1.5</f>
        <v>7</v>
      </c>
    </row>
    <row r="60" spans="1:4" s="7" customFormat="1" ht="15">
      <c r="A60" s="26" t="s">
        <v>113</v>
      </c>
      <c r="B60" s="51"/>
      <c r="C60" s="16" t="s">
        <v>16</v>
      </c>
      <c r="D60" s="16">
        <v>1.5</v>
      </c>
    </row>
    <row r="61" spans="1:4" s="7" customFormat="1" ht="15">
      <c r="A61" s="26" t="s">
        <v>114</v>
      </c>
      <c r="B61" s="43"/>
      <c r="C61" s="16" t="s">
        <v>40</v>
      </c>
      <c r="D61" s="16">
        <v>1.5</v>
      </c>
    </row>
    <row r="62" spans="1:4" ht="15" customHeight="1">
      <c r="A62" s="26" t="s">
        <v>115</v>
      </c>
      <c r="B62" s="28"/>
      <c r="C62" s="16" t="s">
        <v>20</v>
      </c>
      <c r="D62" s="16">
        <v>1.5</v>
      </c>
    </row>
    <row r="63" spans="1:4" ht="15" customHeight="1">
      <c r="A63" s="26" t="s">
        <v>116</v>
      </c>
      <c r="B63" s="28"/>
      <c r="C63" s="16" t="s">
        <v>27</v>
      </c>
      <c r="D63" s="16">
        <v>2</v>
      </c>
    </row>
    <row r="64" spans="1:4" ht="15" customHeight="1">
      <c r="A64" s="26" t="s">
        <v>117</v>
      </c>
      <c r="B64" s="28"/>
      <c r="C64" s="16" t="s">
        <v>19</v>
      </c>
      <c r="D64" s="16">
        <v>1.5</v>
      </c>
    </row>
    <row r="65" spans="1:4" ht="18" customHeight="1">
      <c r="A65" s="26" t="s">
        <v>118</v>
      </c>
      <c r="B65" s="30"/>
      <c r="C65" s="22" t="s">
        <v>15</v>
      </c>
      <c r="D65" s="16">
        <f>1.5+1.5</f>
        <v>3</v>
      </c>
    </row>
    <row r="66" spans="1:4" s="7" customFormat="1" ht="15">
      <c r="A66" s="10" t="s">
        <v>52</v>
      </c>
      <c r="B66" s="43"/>
      <c r="C66" s="16" t="s">
        <v>14</v>
      </c>
      <c r="D66" s="16">
        <v>0.4</v>
      </c>
    </row>
    <row r="67" spans="1:4" s="7" customFormat="1" ht="33" customHeight="1">
      <c r="A67" s="40" t="s">
        <v>119</v>
      </c>
      <c r="B67" s="30"/>
      <c r="C67" s="16" t="s">
        <v>120</v>
      </c>
      <c r="D67" s="16">
        <v>2</v>
      </c>
    </row>
    <row r="68" spans="1:4" s="7" customFormat="1" ht="28.5">
      <c r="A68" s="40" t="s">
        <v>121</v>
      </c>
      <c r="B68" s="13"/>
      <c r="C68" s="16" t="s">
        <v>122</v>
      </c>
      <c r="D68" s="16">
        <v>6</v>
      </c>
    </row>
    <row r="69" spans="1:4" s="7" customFormat="1" ht="15">
      <c r="A69" s="29" t="s">
        <v>123</v>
      </c>
      <c r="B69" s="30"/>
      <c r="C69" s="16" t="s">
        <v>9</v>
      </c>
      <c r="D69" s="16">
        <v>1</v>
      </c>
    </row>
    <row r="70" spans="1:4" s="7" customFormat="1" ht="15">
      <c r="A70" s="29" t="s">
        <v>124</v>
      </c>
      <c r="B70" s="43"/>
      <c r="C70" s="68" t="s">
        <v>30</v>
      </c>
      <c r="D70" s="68">
        <v>2</v>
      </c>
    </row>
    <row r="71" spans="1:4" s="7" customFormat="1" ht="18" customHeight="1">
      <c r="A71" s="69" t="s">
        <v>125</v>
      </c>
      <c r="B71" s="69"/>
      <c r="C71" s="69" t="s">
        <v>126</v>
      </c>
      <c r="D71" s="69">
        <v>1.5</v>
      </c>
    </row>
    <row r="72" spans="1:4" s="7" customFormat="1" ht="18" customHeight="1">
      <c r="A72" s="29" t="s">
        <v>127</v>
      </c>
      <c r="B72" s="30"/>
      <c r="C72" s="16" t="s">
        <v>27</v>
      </c>
      <c r="D72" s="16">
        <v>1</v>
      </c>
    </row>
    <row r="73" spans="1:4" s="7" customFormat="1" ht="30.75" customHeight="1">
      <c r="A73" s="29" t="s">
        <v>128</v>
      </c>
      <c r="B73" s="30"/>
      <c r="C73" s="16" t="s">
        <v>27</v>
      </c>
      <c r="D73" s="16">
        <v>1</v>
      </c>
    </row>
    <row r="74" spans="1:4" s="7" customFormat="1" ht="18" customHeight="1">
      <c r="A74" s="29" t="s">
        <v>129</v>
      </c>
      <c r="B74" s="30"/>
      <c r="C74" s="16" t="s">
        <v>30</v>
      </c>
      <c r="D74" s="16">
        <v>2</v>
      </c>
    </row>
    <row r="75" spans="1:4" s="7" customFormat="1" ht="25.5" customHeight="1">
      <c r="A75" s="29" t="s">
        <v>130</v>
      </c>
      <c r="B75" s="30"/>
      <c r="C75" s="16" t="s">
        <v>27</v>
      </c>
      <c r="D75" s="16">
        <v>1</v>
      </c>
    </row>
    <row r="76" spans="1:4" s="7" customFormat="1" ht="15" customHeight="1">
      <c r="A76" s="118" t="s">
        <v>131</v>
      </c>
      <c r="B76" s="118"/>
      <c r="C76" s="16" t="s">
        <v>132</v>
      </c>
      <c r="D76" s="16">
        <v>2.5</v>
      </c>
    </row>
    <row r="77" spans="1:4" s="7" customFormat="1" ht="18" customHeight="1">
      <c r="A77" s="29" t="s">
        <v>133</v>
      </c>
      <c r="B77" s="28"/>
      <c r="C77" s="16" t="s">
        <v>134</v>
      </c>
      <c r="D77" s="16">
        <v>8</v>
      </c>
    </row>
    <row r="78" spans="1:4" s="7" customFormat="1" ht="15" customHeight="1">
      <c r="A78" s="10" t="s">
        <v>135</v>
      </c>
      <c r="B78" s="30"/>
      <c r="C78" s="16" t="s">
        <v>9</v>
      </c>
      <c r="D78" s="16">
        <v>2</v>
      </c>
    </row>
    <row r="79" spans="1:4" s="7" customFormat="1" ht="15" customHeight="1">
      <c r="A79" s="10" t="s">
        <v>136</v>
      </c>
      <c r="B79" s="30"/>
      <c r="C79" s="16" t="s">
        <v>9</v>
      </c>
      <c r="D79" s="16">
        <v>1</v>
      </c>
    </row>
    <row r="80" spans="1:4" s="7" customFormat="1" ht="15" customHeight="1">
      <c r="A80" s="10" t="s">
        <v>137</v>
      </c>
      <c r="B80" s="30"/>
      <c r="C80" s="16" t="s">
        <v>16</v>
      </c>
      <c r="D80" s="16">
        <v>2</v>
      </c>
    </row>
    <row r="81" spans="1:4" s="7" customFormat="1" ht="18.75" customHeight="1">
      <c r="A81" s="118" t="s">
        <v>138</v>
      </c>
      <c r="B81" s="118"/>
      <c r="C81" s="6" t="s">
        <v>20</v>
      </c>
      <c r="D81" s="16">
        <v>1</v>
      </c>
    </row>
    <row r="82" spans="1:4" s="7" customFormat="1" ht="15" customHeight="1">
      <c r="A82" s="14" t="s">
        <v>139</v>
      </c>
      <c r="B82" s="32"/>
      <c r="C82" s="16" t="s">
        <v>140</v>
      </c>
      <c r="D82" s="16">
        <v>2</v>
      </c>
    </row>
    <row r="83" spans="1:4" s="7" customFormat="1" ht="15" customHeight="1">
      <c r="A83" s="10" t="s">
        <v>141</v>
      </c>
      <c r="B83" s="30"/>
      <c r="C83" s="16" t="s">
        <v>92</v>
      </c>
      <c r="D83" s="16">
        <v>2</v>
      </c>
    </row>
    <row r="84" spans="1:4" s="7" customFormat="1" ht="33.75" customHeight="1">
      <c r="A84" s="29" t="s">
        <v>142</v>
      </c>
      <c r="B84" s="30"/>
      <c r="C84" s="16" t="s">
        <v>10</v>
      </c>
      <c r="D84" s="16">
        <v>3</v>
      </c>
    </row>
    <row r="85" spans="1:4" s="7" customFormat="1" ht="33" customHeight="1">
      <c r="A85" s="31" t="s">
        <v>34</v>
      </c>
      <c r="B85" s="32"/>
      <c r="C85" s="22" t="s">
        <v>35</v>
      </c>
      <c r="D85" s="16">
        <v>1.2</v>
      </c>
    </row>
    <row r="86" spans="1:4" s="7" customFormat="1" ht="16.5" customHeight="1">
      <c r="A86" s="33" t="s">
        <v>143</v>
      </c>
      <c r="B86" s="36"/>
      <c r="C86" s="22" t="s">
        <v>50</v>
      </c>
      <c r="D86" s="16">
        <v>1</v>
      </c>
    </row>
    <row r="87" spans="1:4" ht="31.5" customHeight="1">
      <c r="A87" s="52" t="s">
        <v>144</v>
      </c>
      <c r="B87" s="53"/>
      <c r="C87" s="12" t="s">
        <v>44</v>
      </c>
      <c r="D87" s="12">
        <v>2</v>
      </c>
    </row>
    <row r="88" spans="1:4" ht="31.5" customHeight="1">
      <c r="A88" s="72" t="s">
        <v>319</v>
      </c>
      <c r="B88" s="73"/>
      <c r="C88" s="12" t="s">
        <v>14</v>
      </c>
      <c r="D88" s="12">
        <v>0.5</v>
      </c>
    </row>
    <row r="89" spans="1:4" ht="31.5" customHeight="1">
      <c r="A89" s="72" t="s">
        <v>320</v>
      </c>
      <c r="B89" s="73"/>
      <c r="C89" s="12" t="s">
        <v>14</v>
      </c>
      <c r="D89" s="12">
        <v>0.5</v>
      </c>
    </row>
    <row r="90" spans="1:4" ht="19.5" customHeight="1">
      <c r="A90" s="72" t="s">
        <v>321</v>
      </c>
      <c r="B90" s="73"/>
      <c r="C90" s="12" t="s">
        <v>40</v>
      </c>
      <c r="D90" s="12">
        <v>1</v>
      </c>
    </row>
    <row r="91" spans="1:4" ht="19.5" customHeight="1">
      <c r="A91" s="72" t="s">
        <v>322</v>
      </c>
      <c r="B91" s="73"/>
      <c r="C91" s="12" t="s">
        <v>40</v>
      </c>
      <c r="D91" s="12">
        <v>1</v>
      </c>
    </row>
    <row r="92" spans="1:4" ht="30" customHeight="1">
      <c r="A92" s="72" t="s">
        <v>323</v>
      </c>
      <c r="B92" s="73"/>
      <c r="C92" s="12" t="s">
        <v>40</v>
      </c>
      <c r="D92" s="12">
        <v>1</v>
      </c>
    </row>
    <row r="93" spans="1:4" ht="15" customHeight="1">
      <c r="A93" s="72" t="s">
        <v>333</v>
      </c>
      <c r="B93" s="73"/>
      <c r="C93" s="12" t="s">
        <v>40</v>
      </c>
      <c r="D93" s="12">
        <v>1</v>
      </c>
    </row>
    <row r="94" spans="1:4" ht="15" customHeight="1">
      <c r="A94" s="72" t="s">
        <v>334</v>
      </c>
      <c r="B94" s="73"/>
      <c r="C94" s="12" t="s">
        <v>40</v>
      </c>
      <c r="D94" s="12">
        <v>1</v>
      </c>
    </row>
    <row r="95" spans="1:4" ht="15" customHeight="1">
      <c r="A95" s="72" t="s">
        <v>325</v>
      </c>
      <c r="B95" s="73"/>
      <c r="C95" s="12" t="s">
        <v>326</v>
      </c>
      <c r="D95" s="12">
        <v>1</v>
      </c>
    </row>
    <row r="96" spans="1:4" ht="15" customHeight="1">
      <c r="A96" s="72" t="s">
        <v>327</v>
      </c>
      <c r="B96" s="73"/>
      <c r="C96" s="12" t="s">
        <v>326</v>
      </c>
      <c r="D96" s="12">
        <v>1</v>
      </c>
    </row>
    <row r="97" spans="1:4" ht="15" customHeight="1">
      <c r="A97" s="72" t="s">
        <v>330</v>
      </c>
      <c r="B97" s="73"/>
      <c r="C97" s="12" t="s">
        <v>331</v>
      </c>
      <c r="D97" s="12">
        <v>2</v>
      </c>
    </row>
    <row r="98" spans="1:4" ht="15" customHeight="1">
      <c r="A98" s="72" t="s">
        <v>332</v>
      </c>
      <c r="B98" s="73"/>
      <c r="C98" s="12" t="s">
        <v>40</v>
      </c>
      <c r="D98" s="12">
        <v>1</v>
      </c>
    </row>
    <row r="99" spans="1:4" ht="15" customHeight="1">
      <c r="A99" s="72" t="s">
        <v>337</v>
      </c>
      <c r="B99" s="73"/>
      <c r="C99" s="12" t="s">
        <v>338</v>
      </c>
      <c r="D99" s="12">
        <v>1</v>
      </c>
    </row>
    <row r="100" spans="1:4" ht="15" customHeight="1">
      <c r="A100" s="72" t="s">
        <v>342</v>
      </c>
      <c r="B100" s="73"/>
      <c r="C100" s="12" t="s">
        <v>338</v>
      </c>
      <c r="D100" s="12">
        <v>1</v>
      </c>
    </row>
    <row r="101" spans="1:4" ht="15" customHeight="1">
      <c r="A101" s="72" t="s">
        <v>339</v>
      </c>
      <c r="B101" s="73"/>
      <c r="C101" s="12" t="s">
        <v>9</v>
      </c>
      <c r="D101" s="12">
        <v>0.5</v>
      </c>
    </row>
    <row r="102" spans="1:4" ht="15" customHeight="1">
      <c r="A102" s="72" t="s">
        <v>340</v>
      </c>
      <c r="B102" s="73"/>
      <c r="C102" s="12" t="s">
        <v>111</v>
      </c>
      <c r="D102" s="12">
        <v>1</v>
      </c>
    </row>
    <row r="103" spans="1:4" ht="15" customHeight="1">
      <c r="A103" s="72" t="s">
        <v>341</v>
      </c>
      <c r="B103" s="73"/>
      <c r="C103" s="12" t="s">
        <v>9</v>
      </c>
      <c r="D103" s="12">
        <v>0.5</v>
      </c>
    </row>
    <row r="104" spans="1:4" ht="15" customHeight="1">
      <c r="A104" s="72" t="s">
        <v>343</v>
      </c>
      <c r="B104" s="73"/>
      <c r="C104" s="12" t="s">
        <v>19</v>
      </c>
      <c r="D104" s="12">
        <v>0.5</v>
      </c>
    </row>
    <row r="105" spans="1:4" ht="31.5" customHeight="1">
      <c r="A105" s="72" t="s">
        <v>346</v>
      </c>
      <c r="B105" s="73"/>
      <c r="C105" s="12" t="s">
        <v>347</v>
      </c>
      <c r="D105" s="12">
        <v>0.5</v>
      </c>
    </row>
    <row r="106" spans="1:4" ht="31.5" customHeight="1">
      <c r="A106" s="72" t="s">
        <v>350</v>
      </c>
      <c r="B106" s="73"/>
      <c r="C106" s="12" t="s">
        <v>338</v>
      </c>
      <c r="D106" s="12">
        <v>1</v>
      </c>
    </row>
    <row r="107" spans="1:4" ht="48.75" customHeight="1">
      <c r="A107" s="72" t="s">
        <v>354</v>
      </c>
      <c r="B107" s="73"/>
      <c r="C107" s="12" t="s">
        <v>355</v>
      </c>
      <c r="D107" s="12">
        <v>1</v>
      </c>
    </row>
    <row r="108" spans="1:4" ht="18.75" customHeight="1">
      <c r="A108" s="72" t="s">
        <v>359</v>
      </c>
      <c r="B108" s="73"/>
      <c r="C108" s="12" t="s">
        <v>331</v>
      </c>
      <c r="D108" s="12">
        <v>1</v>
      </c>
    </row>
    <row r="109" spans="1:4" ht="18.75" customHeight="1">
      <c r="A109" s="72" t="s">
        <v>360</v>
      </c>
      <c r="B109" s="73"/>
      <c r="C109" s="12" t="s">
        <v>326</v>
      </c>
      <c r="D109" s="12">
        <v>1</v>
      </c>
    </row>
    <row r="110" spans="1:4" ht="18.75" customHeight="1">
      <c r="A110" s="72" t="s">
        <v>361</v>
      </c>
      <c r="B110" s="73"/>
      <c r="C110" s="12" t="s">
        <v>32</v>
      </c>
      <c r="D110" s="12">
        <v>1</v>
      </c>
    </row>
    <row r="111" spans="1:4" ht="18.75" customHeight="1">
      <c r="A111" s="72" t="s">
        <v>362</v>
      </c>
      <c r="B111" s="73"/>
      <c r="C111" s="12" t="s">
        <v>44</v>
      </c>
      <c r="D111" s="12">
        <v>1</v>
      </c>
    </row>
    <row r="112" spans="1:4" ht="18.75" customHeight="1">
      <c r="A112" s="72" t="s">
        <v>383</v>
      </c>
      <c r="B112" s="73"/>
      <c r="C112" s="12" t="s">
        <v>384</v>
      </c>
      <c r="D112" s="12">
        <v>1</v>
      </c>
    </row>
    <row r="113" spans="1:4" ht="18.75" customHeight="1">
      <c r="A113" s="72" t="s">
        <v>368</v>
      </c>
      <c r="B113" s="73"/>
      <c r="C113" s="12" t="s">
        <v>45</v>
      </c>
      <c r="D113" s="12">
        <v>1</v>
      </c>
    </row>
    <row r="114" spans="1:4" ht="18.75" customHeight="1">
      <c r="A114" s="72" t="s">
        <v>382</v>
      </c>
      <c r="B114" s="73"/>
      <c r="C114" s="12" t="s">
        <v>32</v>
      </c>
      <c r="D114" s="12">
        <v>1</v>
      </c>
    </row>
    <row r="115" spans="1:4" ht="32.25" customHeight="1">
      <c r="A115" s="72" t="s">
        <v>367</v>
      </c>
      <c r="B115" s="73"/>
      <c r="C115" s="12" t="s">
        <v>349</v>
      </c>
      <c r="D115" s="12">
        <v>2</v>
      </c>
    </row>
    <row r="116" spans="1:4" ht="15" customHeight="1">
      <c r="A116" s="119" t="s">
        <v>402</v>
      </c>
      <c r="B116" s="119"/>
      <c r="C116" s="9"/>
      <c r="D116" s="9"/>
    </row>
    <row r="117" spans="1:4" ht="30.75" customHeight="1">
      <c r="A117" s="14" t="s">
        <v>145</v>
      </c>
      <c r="B117" s="25"/>
      <c r="C117" s="22" t="s">
        <v>146</v>
      </c>
      <c r="D117" s="16">
        <v>6</v>
      </c>
    </row>
    <row r="118" spans="1:4" ht="45">
      <c r="A118" s="14" t="s">
        <v>147</v>
      </c>
      <c r="B118" s="25"/>
      <c r="C118" s="22" t="s">
        <v>146</v>
      </c>
      <c r="D118" s="16">
        <v>3</v>
      </c>
    </row>
    <row r="119" spans="1:4" ht="15">
      <c r="A119" s="14" t="s">
        <v>148</v>
      </c>
      <c r="B119" s="25"/>
      <c r="C119" s="16" t="s">
        <v>48</v>
      </c>
      <c r="D119" s="16">
        <v>4</v>
      </c>
    </row>
    <row r="120" spans="1:4" ht="15">
      <c r="A120" s="14" t="s">
        <v>149</v>
      </c>
      <c r="B120" s="25"/>
      <c r="C120" s="16" t="s">
        <v>150</v>
      </c>
      <c r="D120" s="16">
        <v>3</v>
      </c>
    </row>
    <row r="121" spans="1:4" ht="60">
      <c r="A121" s="14" t="s">
        <v>151</v>
      </c>
      <c r="B121" s="25"/>
      <c r="C121" s="22" t="s">
        <v>152</v>
      </c>
      <c r="D121" s="16">
        <v>21.5</v>
      </c>
    </row>
    <row r="122" spans="1:4" ht="15">
      <c r="A122" s="14" t="s">
        <v>153</v>
      </c>
      <c r="B122" s="25"/>
      <c r="C122" s="16" t="s">
        <v>51</v>
      </c>
      <c r="D122" s="16">
        <v>12</v>
      </c>
    </row>
    <row r="123" spans="1:4" ht="15">
      <c r="A123" s="14" t="s">
        <v>154</v>
      </c>
      <c r="B123" s="25"/>
      <c r="C123" s="16" t="s">
        <v>18</v>
      </c>
      <c r="D123" s="16">
        <v>2</v>
      </c>
    </row>
    <row r="124" spans="1:4" ht="30.75" customHeight="1">
      <c r="A124" s="14" t="s">
        <v>155</v>
      </c>
      <c r="B124" s="25"/>
      <c r="C124" s="22" t="s">
        <v>156</v>
      </c>
      <c r="D124" s="16">
        <v>25.7</v>
      </c>
    </row>
    <row r="125" spans="1:4" ht="15">
      <c r="A125" s="14" t="s">
        <v>157</v>
      </c>
      <c r="B125" s="12"/>
      <c r="C125" s="54" t="s">
        <v>32</v>
      </c>
      <c r="D125" s="12">
        <v>2</v>
      </c>
    </row>
    <row r="126" spans="1:4" ht="15">
      <c r="A126" s="14" t="s">
        <v>158</v>
      </c>
      <c r="B126" s="12"/>
      <c r="C126" s="54" t="s">
        <v>159</v>
      </c>
      <c r="D126" s="12">
        <v>6</v>
      </c>
    </row>
    <row r="127" spans="1:4" ht="15">
      <c r="A127" s="14" t="s">
        <v>160</v>
      </c>
      <c r="B127" s="12"/>
      <c r="C127" s="54" t="s">
        <v>159</v>
      </c>
      <c r="D127" s="12">
        <v>4</v>
      </c>
    </row>
    <row r="128" spans="1:4" ht="15">
      <c r="A128" s="14" t="s">
        <v>161</v>
      </c>
      <c r="B128" s="12"/>
      <c r="C128" s="54" t="s">
        <v>162</v>
      </c>
      <c r="D128" s="12">
        <v>4.5</v>
      </c>
    </row>
    <row r="129" spans="1:4" ht="15">
      <c r="A129" s="14" t="s">
        <v>163</v>
      </c>
      <c r="B129" s="3"/>
      <c r="C129" s="55" t="s">
        <v>15</v>
      </c>
      <c r="D129" s="56">
        <v>2.5</v>
      </c>
    </row>
    <row r="130" spans="1:4" ht="15">
      <c r="A130" s="14" t="s">
        <v>164</v>
      </c>
      <c r="B130" s="3"/>
      <c r="C130" s="54" t="s">
        <v>15</v>
      </c>
      <c r="D130" s="12">
        <v>2</v>
      </c>
    </row>
    <row r="131" spans="1:4" ht="15">
      <c r="A131" s="14" t="s">
        <v>165</v>
      </c>
      <c r="B131" s="3"/>
      <c r="C131" s="54" t="s">
        <v>15</v>
      </c>
      <c r="D131" s="12">
        <v>0.5</v>
      </c>
    </row>
    <row r="132" spans="1:4" ht="15">
      <c r="A132" s="14" t="s">
        <v>166</v>
      </c>
      <c r="B132" s="3"/>
      <c r="C132" s="54" t="s">
        <v>167</v>
      </c>
      <c r="D132" s="12">
        <v>6</v>
      </c>
    </row>
    <row r="133" spans="1:4" ht="60">
      <c r="A133" s="14" t="s">
        <v>168</v>
      </c>
      <c r="B133" s="15"/>
      <c r="C133" s="44" t="s">
        <v>169</v>
      </c>
      <c r="D133" s="20">
        <v>26</v>
      </c>
    </row>
    <row r="134" spans="1:4" ht="60">
      <c r="A134" s="14" t="s">
        <v>170</v>
      </c>
      <c r="B134" s="15"/>
      <c r="C134" s="22" t="s">
        <v>171</v>
      </c>
      <c r="D134" s="16">
        <v>22</v>
      </c>
    </row>
    <row r="135" spans="1:4" ht="15">
      <c r="A135" s="14" t="s">
        <v>172</v>
      </c>
      <c r="B135" s="15"/>
      <c r="C135" s="20" t="s">
        <v>27</v>
      </c>
      <c r="D135" s="20">
        <v>1.5</v>
      </c>
    </row>
    <row r="136" spans="1:4" ht="15">
      <c r="A136" s="14" t="s">
        <v>173</v>
      </c>
      <c r="B136" s="15"/>
      <c r="C136" s="16" t="s">
        <v>15</v>
      </c>
      <c r="D136" s="16">
        <v>2</v>
      </c>
    </row>
    <row r="137" spans="1:4" ht="60">
      <c r="A137" s="14" t="s">
        <v>174</v>
      </c>
      <c r="B137" s="15"/>
      <c r="C137" s="44" t="s">
        <v>175</v>
      </c>
      <c r="D137" s="20">
        <v>32.5</v>
      </c>
    </row>
    <row r="138" spans="1:4" s="7" customFormat="1" ht="30" customHeight="1">
      <c r="A138" s="23" t="s">
        <v>176</v>
      </c>
      <c r="B138" s="48"/>
      <c r="C138" s="22" t="s">
        <v>177</v>
      </c>
      <c r="D138" s="16">
        <v>26</v>
      </c>
    </row>
    <row r="139" spans="1:4" ht="15">
      <c r="A139" s="14" t="s">
        <v>178</v>
      </c>
      <c r="C139" s="41" t="s">
        <v>21</v>
      </c>
      <c r="D139" s="12">
        <v>2</v>
      </c>
    </row>
    <row r="140" spans="1:4" ht="45">
      <c r="A140" s="18" t="s">
        <v>179</v>
      </c>
      <c r="C140" s="57" t="s">
        <v>180</v>
      </c>
      <c r="D140" s="12">
        <v>22.5</v>
      </c>
    </row>
    <row r="141" spans="1:4" ht="28.5" customHeight="1">
      <c r="A141" s="14" t="s">
        <v>181</v>
      </c>
      <c r="B141" s="25"/>
      <c r="C141" s="22" t="s">
        <v>182</v>
      </c>
      <c r="D141" s="16">
        <v>25.5</v>
      </c>
    </row>
    <row r="142" spans="1:4" ht="15">
      <c r="A142" s="14" t="s">
        <v>183</v>
      </c>
      <c r="B142" s="25"/>
      <c r="C142" s="22" t="s">
        <v>21</v>
      </c>
      <c r="D142" s="16">
        <v>8.4</v>
      </c>
    </row>
    <row r="143" spans="1:4" s="7" customFormat="1" ht="15" customHeight="1">
      <c r="A143" s="118" t="s">
        <v>184</v>
      </c>
      <c r="B143" s="118"/>
      <c r="C143" s="57" t="s">
        <v>182</v>
      </c>
      <c r="D143" s="16">
        <v>246</v>
      </c>
    </row>
    <row r="144" spans="1:4" s="7" customFormat="1" ht="15">
      <c r="A144" s="14" t="s">
        <v>185</v>
      </c>
      <c r="B144" s="31"/>
      <c r="C144" s="16" t="s">
        <v>27</v>
      </c>
      <c r="D144" s="16">
        <v>1</v>
      </c>
    </row>
    <row r="145" spans="1:4" ht="15">
      <c r="A145" s="14" t="s">
        <v>186</v>
      </c>
      <c r="B145" s="25"/>
      <c r="C145" s="16" t="s">
        <v>40</v>
      </c>
      <c r="D145" s="16">
        <v>16</v>
      </c>
    </row>
    <row r="146" spans="1:4" ht="15">
      <c r="A146" s="14" t="s">
        <v>187</v>
      </c>
      <c r="B146" s="25"/>
      <c r="C146" s="16" t="s">
        <v>33</v>
      </c>
      <c r="D146" s="16">
        <v>2</v>
      </c>
    </row>
    <row r="147" spans="1:4" ht="15">
      <c r="A147" s="14" t="s">
        <v>188</v>
      </c>
      <c r="B147" s="25"/>
      <c r="C147" s="16" t="s">
        <v>33</v>
      </c>
      <c r="D147" s="16">
        <v>16</v>
      </c>
    </row>
    <row r="148" spans="1:4" ht="15">
      <c r="A148" s="14" t="s">
        <v>189</v>
      </c>
      <c r="B148" s="25"/>
      <c r="C148" s="16" t="s">
        <v>26</v>
      </c>
      <c r="D148" s="16">
        <v>16</v>
      </c>
    </row>
    <row r="149" spans="1:4" ht="15">
      <c r="A149" s="14" t="s">
        <v>22</v>
      </c>
      <c r="B149" s="25"/>
      <c r="C149" s="16" t="s">
        <v>9</v>
      </c>
      <c r="D149" s="16">
        <v>0.5</v>
      </c>
    </row>
    <row r="150" spans="1:4" ht="15">
      <c r="A150" s="14" t="s">
        <v>23</v>
      </c>
      <c r="B150" s="25"/>
      <c r="C150" s="16" t="s">
        <v>9</v>
      </c>
      <c r="D150" s="16">
        <v>0.5</v>
      </c>
    </row>
    <row r="151" spans="1:4" ht="15">
      <c r="A151" s="14" t="s">
        <v>190</v>
      </c>
      <c r="B151" s="25"/>
      <c r="C151" s="16" t="s">
        <v>27</v>
      </c>
      <c r="D151" s="16">
        <v>2</v>
      </c>
    </row>
    <row r="152" spans="1:4" ht="15">
      <c r="A152" s="14" t="s">
        <v>191</v>
      </c>
      <c r="B152" s="25"/>
      <c r="C152" s="16" t="s">
        <v>8</v>
      </c>
      <c r="D152" s="16">
        <v>4</v>
      </c>
    </row>
    <row r="153" spans="1:4" ht="15">
      <c r="A153" s="14" t="s">
        <v>192</v>
      </c>
      <c r="B153" s="25"/>
      <c r="C153" s="16" t="s">
        <v>25</v>
      </c>
      <c r="D153" s="16">
        <v>1</v>
      </c>
    </row>
    <row r="154" spans="1:4" ht="15">
      <c r="A154" s="14" t="s">
        <v>193</v>
      </c>
      <c r="B154" s="25"/>
      <c r="C154" s="16" t="s">
        <v>98</v>
      </c>
      <c r="D154" s="16">
        <v>2</v>
      </c>
    </row>
    <row r="155" spans="1:4" ht="15" customHeight="1">
      <c r="A155" s="118" t="s">
        <v>194</v>
      </c>
      <c r="B155" s="118"/>
      <c r="C155" s="12" t="s">
        <v>9</v>
      </c>
      <c r="D155" s="12">
        <v>1</v>
      </c>
    </row>
    <row r="156" spans="1:4" ht="15" customHeight="1">
      <c r="A156" s="118" t="s">
        <v>195</v>
      </c>
      <c r="B156" s="118"/>
      <c r="C156" s="12" t="s">
        <v>196</v>
      </c>
      <c r="D156" s="12">
        <f>1.5+1.5</f>
        <v>3</v>
      </c>
    </row>
    <row r="157" spans="1:4" ht="15" customHeight="1">
      <c r="A157" s="31" t="s">
        <v>197</v>
      </c>
      <c r="B157" s="32"/>
      <c r="C157" s="12" t="s">
        <v>16</v>
      </c>
      <c r="D157" s="12">
        <v>8</v>
      </c>
    </row>
    <row r="158" spans="1:4" ht="15" customHeight="1">
      <c r="A158" s="118" t="s">
        <v>198</v>
      </c>
      <c r="B158" s="118"/>
      <c r="C158" s="12" t="s">
        <v>9</v>
      </c>
      <c r="D158" s="12">
        <v>2</v>
      </c>
    </row>
    <row r="159" spans="1:4" ht="15.75" customHeight="1">
      <c r="A159" s="120" t="s">
        <v>199</v>
      </c>
      <c r="B159" s="120"/>
      <c r="C159" s="12" t="s">
        <v>9</v>
      </c>
      <c r="D159" s="12">
        <v>2</v>
      </c>
    </row>
    <row r="160" spans="1:4" ht="15.75" customHeight="1">
      <c r="A160" s="121" t="s">
        <v>200</v>
      </c>
      <c r="B160" s="121"/>
      <c r="C160" s="12" t="s">
        <v>43</v>
      </c>
      <c r="D160" s="12">
        <f>1+1</f>
        <v>2</v>
      </c>
    </row>
    <row r="161" spans="1:4" ht="15.75" customHeight="1">
      <c r="A161" s="14" t="s">
        <v>201</v>
      </c>
      <c r="B161" s="17"/>
      <c r="C161" s="12" t="s">
        <v>27</v>
      </c>
      <c r="D161" s="12">
        <v>2</v>
      </c>
    </row>
    <row r="162" spans="1:4" ht="15.75" customHeight="1">
      <c r="A162" s="14" t="s">
        <v>202</v>
      </c>
      <c r="B162" s="17"/>
      <c r="C162" s="12" t="s">
        <v>27</v>
      </c>
      <c r="D162" s="12">
        <v>4</v>
      </c>
    </row>
    <row r="163" spans="1:4" s="7" customFormat="1" ht="33" customHeight="1">
      <c r="A163" s="118" t="s">
        <v>203</v>
      </c>
      <c r="B163" s="118"/>
      <c r="C163" s="22" t="s">
        <v>15</v>
      </c>
      <c r="D163" s="16">
        <f>3+3</f>
        <v>6</v>
      </c>
    </row>
    <row r="164" spans="1:4" s="7" customFormat="1" ht="27.75" customHeight="1">
      <c r="A164" s="118" t="s">
        <v>204</v>
      </c>
      <c r="B164" s="118"/>
      <c r="C164" s="22" t="s">
        <v>46</v>
      </c>
      <c r="D164" s="16">
        <f>1.5+1.5</f>
        <v>3</v>
      </c>
    </row>
    <row r="165" spans="1:4" s="7" customFormat="1" ht="15" customHeight="1">
      <c r="A165" s="31" t="s">
        <v>205</v>
      </c>
      <c r="B165" s="32"/>
      <c r="C165" s="16" t="s">
        <v>16</v>
      </c>
      <c r="D165" s="16">
        <v>2.5</v>
      </c>
    </row>
    <row r="166" spans="1:4" s="7" customFormat="1" ht="15" customHeight="1">
      <c r="A166" s="31" t="s">
        <v>206</v>
      </c>
      <c r="B166" s="32"/>
      <c r="C166" s="16" t="s">
        <v>16</v>
      </c>
      <c r="D166" s="16">
        <v>6</v>
      </c>
    </row>
    <row r="167" spans="1:4" ht="15" customHeight="1">
      <c r="A167" s="31" t="s">
        <v>207</v>
      </c>
      <c r="B167" s="32"/>
      <c r="C167" s="16" t="s">
        <v>19</v>
      </c>
      <c r="D167" s="16">
        <v>0.5</v>
      </c>
    </row>
    <row r="168" spans="1:4" ht="15" customHeight="1">
      <c r="A168" s="31" t="s">
        <v>208</v>
      </c>
      <c r="B168" s="32"/>
      <c r="C168" s="16" t="s">
        <v>20</v>
      </c>
      <c r="D168" s="16">
        <v>1.5</v>
      </c>
    </row>
    <row r="169" spans="1:4" s="7" customFormat="1" ht="15">
      <c r="A169" s="14" t="s">
        <v>209</v>
      </c>
      <c r="B169" s="25"/>
      <c r="C169" s="16" t="s">
        <v>24</v>
      </c>
      <c r="D169" s="16">
        <v>1</v>
      </c>
    </row>
    <row r="170" spans="1:4" s="7" customFormat="1" ht="31.5" customHeight="1">
      <c r="A170" s="118" t="s">
        <v>210</v>
      </c>
      <c r="B170" s="118"/>
      <c r="C170" s="16" t="s">
        <v>96</v>
      </c>
      <c r="D170" s="16">
        <v>2</v>
      </c>
    </row>
    <row r="171" spans="1:4" s="7" customFormat="1" ht="29.25" customHeight="1">
      <c r="A171" s="118" t="s">
        <v>28</v>
      </c>
      <c r="B171" s="118"/>
      <c r="C171" s="22" t="s">
        <v>29</v>
      </c>
      <c r="D171" s="16">
        <v>1.5</v>
      </c>
    </row>
    <row r="172" spans="1:4" s="7" customFormat="1" ht="32.25" customHeight="1">
      <c r="A172" s="31" t="s">
        <v>211</v>
      </c>
      <c r="B172" s="32"/>
      <c r="C172" s="22" t="s">
        <v>212</v>
      </c>
      <c r="D172" s="16">
        <v>6</v>
      </c>
    </row>
    <row r="173" spans="1:4" s="7" customFormat="1" ht="15">
      <c r="A173" s="14" t="s">
        <v>213</v>
      </c>
      <c r="B173" s="25"/>
      <c r="C173" s="16" t="s">
        <v>9</v>
      </c>
      <c r="D173" s="16">
        <v>1</v>
      </c>
    </row>
    <row r="174" spans="1:4" s="7" customFormat="1" ht="19.5" customHeight="1">
      <c r="A174" s="118" t="s">
        <v>214</v>
      </c>
      <c r="B174" s="118"/>
      <c r="C174" s="16" t="s">
        <v>98</v>
      </c>
      <c r="D174" s="16">
        <v>1.5</v>
      </c>
    </row>
    <row r="175" spans="1:4" s="7" customFormat="1" ht="29.25" customHeight="1">
      <c r="A175" s="118" t="s">
        <v>215</v>
      </c>
      <c r="B175" s="118"/>
      <c r="C175" s="22" t="s">
        <v>49</v>
      </c>
      <c r="D175" s="16">
        <v>6</v>
      </c>
    </row>
    <row r="176" spans="1:4" s="7" customFormat="1" ht="21" customHeight="1">
      <c r="A176" s="31" t="s">
        <v>216</v>
      </c>
      <c r="B176" s="32"/>
      <c r="C176" s="22" t="s">
        <v>9</v>
      </c>
      <c r="D176" s="16">
        <v>1.5</v>
      </c>
    </row>
    <row r="177" spans="1:4" s="7" customFormat="1" ht="15" customHeight="1">
      <c r="A177" s="118" t="s">
        <v>217</v>
      </c>
      <c r="B177" s="118"/>
      <c r="C177" s="16" t="s">
        <v>32</v>
      </c>
      <c r="D177" s="16">
        <v>6</v>
      </c>
    </row>
    <row r="178" spans="1:4" s="7" customFormat="1" ht="15.75" customHeight="1">
      <c r="A178" s="120" t="s">
        <v>218</v>
      </c>
      <c r="B178" s="120"/>
      <c r="C178" s="16" t="s">
        <v>9</v>
      </c>
      <c r="D178" s="16">
        <v>1</v>
      </c>
    </row>
    <row r="179" spans="1:4" s="7" customFormat="1" ht="26.25" customHeight="1">
      <c r="A179" s="33" t="s">
        <v>219</v>
      </c>
      <c r="B179" s="36"/>
      <c r="C179" s="16" t="s">
        <v>44</v>
      </c>
      <c r="D179" s="16">
        <v>2</v>
      </c>
    </row>
    <row r="180" spans="1:4" s="7" customFormat="1" ht="26.25" customHeight="1">
      <c r="A180" s="33" t="s">
        <v>220</v>
      </c>
      <c r="B180" s="36"/>
      <c r="C180" s="16" t="s">
        <v>221</v>
      </c>
      <c r="D180" s="16">
        <v>2</v>
      </c>
    </row>
    <row r="181" spans="1:4" s="7" customFormat="1" ht="15">
      <c r="A181" s="14" t="s">
        <v>222</v>
      </c>
      <c r="B181" s="25"/>
      <c r="C181" s="16" t="s">
        <v>223</v>
      </c>
      <c r="D181" s="16">
        <v>12</v>
      </c>
    </row>
    <row r="182" spans="1:4" s="7" customFormat="1" ht="15">
      <c r="A182" s="14" t="s">
        <v>224</v>
      </c>
      <c r="B182" s="25"/>
      <c r="C182" s="16" t="s">
        <v>27</v>
      </c>
      <c r="D182" s="16">
        <v>1.5</v>
      </c>
    </row>
    <row r="183" spans="1:4" s="7" customFormat="1" ht="28.5">
      <c r="A183" s="14" t="s">
        <v>225</v>
      </c>
      <c r="B183" s="25"/>
      <c r="C183" s="16" t="s">
        <v>25</v>
      </c>
      <c r="D183" s="16">
        <v>2</v>
      </c>
    </row>
    <row r="184" spans="1:4" s="7" customFormat="1" ht="15">
      <c r="A184" s="14" t="s">
        <v>226</v>
      </c>
      <c r="B184" s="25"/>
      <c r="C184" s="16" t="s">
        <v>227</v>
      </c>
      <c r="D184" s="16">
        <v>2</v>
      </c>
    </row>
    <row r="185" spans="1:4" s="7" customFormat="1" ht="28.5">
      <c r="A185" s="14" t="s">
        <v>228</v>
      </c>
      <c r="B185" s="25"/>
      <c r="C185" s="16" t="s">
        <v>9</v>
      </c>
      <c r="D185" s="16">
        <v>1</v>
      </c>
    </row>
    <row r="186" spans="1:4" s="7" customFormat="1" ht="28.5">
      <c r="A186" s="14" t="s">
        <v>229</v>
      </c>
      <c r="B186" s="25"/>
      <c r="C186" s="16" t="s">
        <v>9</v>
      </c>
      <c r="D186" s="16">
        <v>1</v>
      </c>
    </row>
    <row r="187" spans="1:4" s="7" customFormat="1" ht="28.5">
      <c r="A187" s="14" t="s">
        <v>230</v>
      </c>
      <c r="B187" s="25"/>
      <c r="C187" s="16" t="s">
        <v>9</v>
      </c>
      <c r="D187" s="16">
        <v>1</v>
      </c>
    </row>
    <row r="188" spans="1:4" s="7" customFormat="1" ht="15">
      <c r="A188" s="14" t="s">
        <v>231</v>
      </c>
      <c r="B188" s="25"/>
      <c r="C188" s="16" t="s">
        <v>232</v>
      </c>
      <c r="D188" s="16">
        <v>9</v>
      </c>
    </row>
    <row r="189" spans="1:4" s="7" customFormat="1" ht="28.5">
      <c r="A189" s="14" t="s">
        <v>233</v>
      </c>
      <c r="B189" s="25"/>
      <c r="C189" s="16" t="s">
        <v>9</v>
      </c>
      <c r="D189" s="16">
        <v>1.5</v>
      </c>
    </row>
    <row r="190" spans="1:4" s="7" customFormat="1" ht="28.5">
      <c r="A190" s="14" t="s">
        <v>234</v>
      </c>
      <c r="B190" s="25"/>
      <c r="C190" s="16" t="s">
        <v>78</v>
      </c>
      <c r="D190" s="16">
        <v>2</v>
      </c>
    </row>
    <row r="191" spans="1:4" s="7" customFormat="1" ht="15">
      <c r="A191" s="14" t="s">
        <v>235</v>
      </c>
      <c r="B191" s="25"/>
      <c r="C191" s="16" t="s">
        <v>41</v>
      </c>
      <c r="D191" s="16">
        <v>1.5</v>
      </c>
    </row>
    <row r="192" spans="1:4" s="7" customFormat="1" ht="28.5">
      <c r="A192" s="14" t="s">
        <v>236</v>
      </c>
      <c r="B192" s="25"/>
      <c r="C192" s="16" t="s">
        <v>24</v>
      </c>
      <c r="D192" s="16">
        <v>1</v>
      </c>
    </row>
    <row r="193" spans="1:4" s="7" customFormat="1" ht="15">
      <c r="A193" s="14" t="s">
        <v>237</v>
      </c>
      <c r="B193" s="25"/>
      <c r="C193" s="16" t="s">
        <v>30</v>
      </c>
      <c r="D193" s="16">
        <v>5</v>
      </c>
    </row>
    <row r="194" spans="1:4" s="7" customFormat="1" ht="27" customHeight="1">
      <c r="A194" s="118" t="s">
        <v>238</v>
      </c>
      <c r="B194" s="118"/>
      <c r="C194" s="22" t="s">
        <v>31</v>
      </c>
      <c r="D194" s="16">
        <v>5</v>
      </c>
    </row>
    <row r="195" spans="1:4" s="7" customFormat="1" ht="15">
      <c r="A195" s="58" t="s">
        <v>239</v>
      </c>
      <c r="B195" s="16"/>
      <c r="C195" s="16" t="s">
        <v>92</v>
      </c>
      <c r="D195" s="16">
        <v>1.5</v>
      </c>
    </row>
    <row r="196" spans="1:4" s="7" customFormat="1" ht="18.75" customHeight="1">
      <c r="A196" s="118" t="s">
        <v>240</v>
      </c>
      <c r="B196" s="118"/>
      <c r="C196" s="22" t="s">
        <v>10</v>
      </c>
      <c r="D196" s="16">
        <v>6</v>
      </c>
    </row>
    <row r="197" spans="1:4" s="7" customFormat="1" ht="15" customHeight="1">
      <c r="A197" s="118" t="s">
        <v>36</v>
      </c>
      <c r="B197" s="118"/>
      <c r="C197" s="16" t="s">
        <v>37</v>
      </c>
      <c r="D197" s="16">
        <v>2.25</v>
      </c>
    </row>
    <row r="198" spans="1:4" s="7" customFormat="1" ht="15.75" customHeight="1">
      <c r="A198" s="31" t="s">
        <v>241</v>
      </c>
      <c r="B198" s="32"/>
      <c r="C198" s="22" t="s">
        <v>51</v>
      </c>
      <c r="D198" s="16">
        <v>2</v>
      </c>
    </row>
    <row r="199" spans="1:4" s="7" customFormat="1" ht="15" customHeight="1">
      <c r="A199" s="118" t="s">
        <v>38</v>
      </c>
      <c r="B199" s="118"/>
      <c r="C199" s="16" t="s">
        <v>39</v>
      </c>
      <c r="D199" s="16">
        <v>1.5</v>
      </c>
    </row>
    <row r="200" spans="1:4" s="7" customFormat="1" ht="15">
      <c r="A200" s="58" t="s">
        <v>242</v>
      </c>
      <c r="B200" s="16"/>
      <c r="C200" s="16" t="s">
        <v>243</v>
      </c>
      <c r="D200" s="16">
        <v>1.5</v>
      </c>
    </row>
    <row r="201" spans="1:4" s="7" customFormat="1" ht="29.25" customHeight="1">
      <c r="A201" s="14" t="s">
        <v>244</v>
      </c>
      <c r="B201" s="32"/>
      <c r="C201" s="22" t="s">
        <v>245</v>
      </c>
      <c r="D201" s="16">
        <v>1.8</v>
      </c>
    </row>
    <row r="202" spans="1:4" s="7" customFormat="1" ht="18" customHeight="1">
      <c r="A202" s="14" t="s">
        <v>54</v>
      </c>
      <c r="B202" s="32"/>
      <c r="C202" s="16" t="s">
        <v>55</v>
      </c>
      <c r="D202" s="16">
        <v>1.5</v>
      </c>
    </row>
    <row r="203" spans="1:4" s="7" customFormat="1" ht="27.75" customHeight="1">
      <c r="A203" s="31" t="s">
        <v>246</v>
      </c>
      <c r="B203" s="32"/>
      <c r="C203" s="22" t="s">
        <v>9</v>
      </c>
      <c r="D203" s="16">
        <v>1.5</v>
      </c>
    </row>
    <row r="204" spans="1:4" s="7" customFormat="1" ht="18.75" customHeight="1">
      <c r="A204" s="33" t="s">
        <v>247</v>
      </c>
      <c r="B204" s="36"/>
      <c r="C204" s="22" t="s">
        <v>248</v>
      </c>
      <c r="D204" s="16">
        <v>3.4</v>
      </c>
    </row>
    <row r="205" spans="1:4" s="7" customFormat="1" ht="15" customHeight="1">
      <c r="A205" s="26" t="s">
        <v>56</v>
      </c>
      <c r="B205" s="28"/>
      <c r="C205" s="22" t="s">
        <v>57</v>
      </c>
      <c r="D205" s="16">
        <v>1.5</v>
      </c>
    </row>
    <row r="206" spans="1:4" s="7" customFormat="1" ht="15.75" customHeight="1">
      <c r="A206" s="121" t="s">
        <v>249</v>
      </c>
      <c r="B206" s="121"/>
      <c r="C206" s="16" t="s">
        <v>250</v>
      </c>
      <c r="D206" s="16">
        <v>1.5</v>
      </c>
    </row>
    <row r="207" spans="1:4" s="7" customFormat="1" ht="15" customHeight="1">
      <c r="A207" s="118" t="s">
        <v>58</v>
      </c>
      <c r="B207" s="118"/>
      <c r="C207" s="16" t="s">
        <v>59</v>
      </c>
      <c r="D207" s="16">
        <v>1.1</v>
      </c>
    </row>
    <row r="208" spans="1:4" s="7" customFormat="1" ht="28.5">
      <c r="A208" s="31" t="s">
        <v>251</v>
      </c>
      <c r="B208" s="17"/>
      <c r="C208" s="16" t="s">
        <v>9</v>
      </c>
      <c r="D208" s="16">
        <v>1</v>
      </c>
    </row>
    <row r="209" spans="1:4" s="7" customFormat="1" ht="28.5">
      <c r="A209" s="31" t="s">
        <v>252</v>
      </c>
      <c r="B209" s="17"/>
      <c r="C209" s="16" t="s">
        <v>61</v>
      </c>
      <c r="D209" s="16">
        <v>3</v>
      </c>
    </row>
    <row r="210" spans="1:4" s="7" customFormat="1" ht="28.5">
      <c r="A210" s="31" t="s">
        <v>253</v>
      </c>
      <c r="B210" s="17"/>
      <c r="C210" s="16" t="s">
        <v>61</v>
      </c>
      <c r="D210" s="16">
        <v>3</v>
      </c>
    </row>
    <row r="211" spans="1:4" s="7" customFormat="1" ht="28.5">
      <c r="A211" s="31" t="s">
        <v>254</v>
      </c>
      <c r="B211" s="17"/>
      <c r="C211" s="16" t="s">
        <v>255</v>
      </c>
      <c r="D211" s="16">
        <v>2</v>
      </c>
    </row>
    <row r="212" spans="1:4" s="7" customFormat="1" ht="15">
      <c r="A212" s="31" t="s">
        <v>256</v>
      </c>
      <c r="B212" s="17"/>
      <c r="C212" s="16"/>
      <c r="D212" s="16"/>
    </row>
    <row r="213" spans="1:4" s="7" customFormat="1" ht="28.5">
      <c r="A213" s="31" t="s">
        <v>257</v>
      </c>
      <c r="B213" s="17"/>
      <c r="C213" s="16" t="s">
        <v>9</v>
      </c>
      <c r="D213" s="16">
        <v>1</v>
      </c>
    </row>
    <row r="214" spans="1:4" s="7" customFormat="1" ht="28.5">
      <c r="A214" s="31" t="s">
        <v>258</v>
      </c>
      <c r="B214" s="17"/>
      <c r="C214" s="16" t="s">
        <v>45</v>
      </c>
      <c r="D214" s="16">
        <v>1</v>
      </c>
    </row>
    <row r="215" spans="1:4" s="7" customFormat="1" ht="28.5">
      <c r="A215" s="31" t="s">
        <v>259</v>
      </c>
      <c r="B215" s="17"/>
      <c r="C215" s="16" t="s">
        <v>45</v>
      </c>
      <c r="D215" s="16">
        <v>4</v>
      </c>
    </row>
    <row r="216" spans="1:4" s="7" customFormat="1" ht="15">
      <c r="A216" s="31" t="s">
        <v>260</v>
      </c>
      <c r="B216" s="17"/>
      <c r="C216" s="16" t="s">
        <v>9</v>
      </c>
      <c r="D216" s="16">
        <v>1</v>
      </c>
    </row>
    <row r="217" spans="1:4" s="7" customFormat="1" ht="28.5">
      <c r="A217" s="31" t="s">
        <v>261</v>
      </c>
      <c r="B217" s="17"/>
      <c r="C217" s="16" t="s">
        <v>9</v>
      </c>
      <c r="D217" s="16">
        <v>1</v>
      </c>
    </row>
    <row r="218" spans="1:4" s="7" customFormat="1" ht="15">
      <c r="A218" s="31" t="s">
        <v>262</v>
      </c>
      <c r="B218" s="17"/>
      <c r="C218" s="16" t="s">
        <v>41</v>
      </c>
      <c r="D218" s="16">
        <v>1</v>
      </c>
    </row>
    <row r="219" spans="1:4" s="7" customFormat="1" ht="33" customHeight="1">
      <c r="A219" s="24" t="s">
        <v>263</v>
      </c>
      <c r="B219" s="39"/>
      <c r="C219" s="16" t="s">
        <v>32</v>
      </c>
      <c r="D219" s="16">
        <v>2</v>
      </c>
    </row>
    <row r="220" spans="1:4" s="7" customFormat="1" ht="33" customHeight="1">
      <c r="A220" s="24" t="s">
        <v>264</v>
      </c>
      <c r="B220" s="39"/>
      <c r="C220" s="16" t="s">
        <v>9</v>
      </c>
      <c r="D220" s="16">
        <v>1</v>
      </c>
    </row>
    <row r="221" spans="1:4" s="7" customFormat="1" ht="18.75" customHeight="1">
      <c r="A221" s="24" t="s">
        <v>265</v>
      </c>
      <c r="B221" s="39"/>
      <c r="C221" s="16" t="s">
        <v>24</v>
      </c>
      <c r="D221" s="16">
        <v>1</v>
      </c>
    </row>
    <row r="222" spans="1:4" s="7" customFormat="1" ht="28.5" customHeight="1">
      <c r="A222" s="24" t="s">
        <v>266</v>
      </c>
      <c r="B222" s="39"/>
      <c r="C222" s="16" t="s">
        <v>9</v>
      </c>
      <c r="D222" s="16">
        <v>2</v>
      </c>
    </row>
    <row r="223" spans="1:4" s="7" customFormat="1" ht="33.75" customHeight="1">
      <c r="A223" s="24" t="s">
        <v>267</v>
      </c>
      <c r="B223" s="39"/>
      <c r="C223" s="16" t="s">
        <v>24</v>
      </c>
      <c r="D223" s="16">
        <v>1</v>
      </c>
    </row>
    <row r="224" spans="1:4" s="7" customFormat="1" ht="33.75" customHeight="1">
      <c r="A224" s="24" t="s">
        <v>268</v>
      </c>
      <c r="B224" s="39"/>
      <c r="C224" s="16" t="s">
        <v>9</v>
      </c>
      <c r="D224" s="16">
        <v>1</v>
      </c>
    </row>
    <row r="225" spans="1:4" s="7" customFormat="1" ht="33.75" customHeight="1">
      <c r="A225" s="24" t="s">
        <v>269</v>
      </c>
      <c r="B225" s="39"/>
      <c r="C225" s="16" t="s">
        <v>25</v>
      </c>
      <c r="D225" s="16">
        <v>2</v>
      </c>
    </row>
    <row r="226" spans="1:4" s="7" customFormat="1" ht="33.75" customHeight="1">
      <c r="A226" s="24" t="s">
        <v>270</v>
      </c>
      <c r="B226" s="39"/>
      <c r="C226" s="16" t="s">
        <v>25</v>
      </c>
      <c r="D226" s="16">
        <v>2</v>
      </c>
    </row>
    <row r="227" spans="1:4" s="35" customFormat="1" ht="33.75" customHeight="1">
      <c r="A227" s="34" t="s">
        <v>271</v>
      </c>
      <c r="B227" s="59"/>
      <c r="C227" s="12" t="s">
        <v>20</v>
      </c>
      <c r="D227" s="12">
        <v>1.5</v>
      </c>
    </row>
    <row r="228" spans="1:4" s="35" customFormat="1" ht="33.75" customHeight="1">
      <c r="A228" s="71" t="s">
        <v>303</v>
      </c>
      <c r="B228" s="70"/>
      <c r="C228" s="12" t="s">
        <v>24</v>
      </c>
      <c r="D228" s="12">
        <v>1.5</v>
      </c>
    </row>
    <row r="229" spans="1:4" s="35" customFormat="1" ht="33.75" customHeight="1">
      <c r="A229" s="71" t="s">
        <v>305</v>
      </c>
      <c r="B229" s="70"/>
      <c r="C229" s="12" t="s">
        <v>9</v>
      </c>
      <c r="D229" s="12">
        <v>1.5</v>
      </c>
    </row>
    <row r="230" spans="1:4" s="35" customFormat="1" ht="33.75" customHeight="1">
      <c r="A230" s="71" t="s">
        <v>306</v>
      </c>
      <c r="B230" s="70"/>
      <c r="C230" s="12" t="s">
        <v>41</v>
      </c>
      <c r="D230" s="12">
        <v>4</v>
      </c>
    </row>
    <row r="231" spans="1:4" s="35" customFormat="1" ht="33.75" customHeight="1">
      <c r="A231" s="71" t="s">
        <v>307</v>
      </c>
      <c r="B231" s="70"/>
      <c r="C231" s="12" t="s">
        <v>41</v>
      </c>
      <c r="D231" s="12">
        <v>2</v>
      </c>
    </row>
    <row r="232" spans="1:4" s="35" customFormat="1" ht="33.75" customHeight="1">
      <c r="A232" s="71" t="s">
        <v>308</v>
      </c>
      <c r="B232" s="70"/>
      <c r="C232" s="12"/>
      <c r="D232" s="12">
        <v>6</v>
      </c>
    </row>
    <row r="233" spans="1:4" s="35" customFormat="1" ht="33.75" customHeight="1">
      <c r="A233" s="71" t="s">
        <v>309</v>
      </c>
      <c r="B233" s="70"/>
      <c r="C233" s="12" t="s">
        <v>310</v>
      </c>
      <c r="D233" s="12">
        <v>4</v>
      </c>
    </row>
    <row r="234" spans="1:4" s="35" customFormat="1" ht="33.75" customHeight="1">
      <c r="A234" s="71" t="s">
        <v>314</v>
      </c>
      <c r="B234" s="70"/>
      <c r="C234" s="12" t="s">
        <v>16</v>
      </c>
      <c r="D234" s="12">
        <v>0.5</v>
      </c>
    </row>
    <row r="235" spans="1:4" s="35" customFormat="1" ht="33.75" customHeight="1">
      <c r="A235" s="71" t="s">
        <v>315</v>
      </c>
      <c r="B235" s="70"/>
      <c r="C235" s="12" t="s">
        <v>32</v>
      </c>
      <c r="D235" s="12">
        <v>1</v>
      </c>
    </row>
    <row r="236" spans="1:4" s="35" customFormat="1" ht="33.75" customHeight="1">
      <c r="A236" s="71" t="s">
        <v>316</v>
      </c>
      <c r="B236" s="70"/>
      <c r="C236" s="12" t="s">
        <v>9</v>
      </c>
      <c r="D236" s="12">
        <v>1</v>
      </c>
    </row>
    <row r="237" spans="1:4" s="35" customFormat="1" ht="20.25" customHeight="1">
      <c r="A237" s="71" t="s">
        <v>317</v>
      </c>
      <c r="B237" s="70"/>
      <c r="C237" s="12" t="s">
        <v>51</v>
      </c>
      <c r="D237" s="12">
        <v>6</v>
      </c>
    </row>
    <row r="238" spans="1:4" s="35" customFormat="1" ht="20.25" customHeight="1">
      <c r="A238" s="71" t="s">
        <v>318</v>
      </c>
      <c r="B238" s="70"/>
      <c r="C238" s="12" t="s">
        <v>32</v>
      </c>
      <c r="D238" s="12">
        <v>2</v>
      </c>
    </row>
    <row r="239" spans="1:4" s="35" customFormat="1" ht="31.5" customHeight="1">
      <c r="A239" s="71" t="s">
        <v>336</v>
      </c>
      <c r="B239" s="70"/>
      <c r="C239" s="12" t="s">
        <v>40</v>
      </c>
      <c r="D239" s="12">
        <v>2</v>
      </c>
    </row>
    <row r="240" spans="1:4" s="35" customFormat="1" ht="30.75" customHeight="1">
      <c r="A240" s="71" t="s">
        <v>328</v>
      </c>
      <c r="B240" s="70"/>
      <c r="C240" s="12" t="s">
        <v>329</v>
      </c>
      <c r="D240" s="12">
        <v>4</v>
      </c>
    </row>
    <row r="241" spans="1:4" s="35" customFormat="1" ht="20.25" customHeight="1">
      <c r="A241" s="71" t="s">
        <v>335</v>
      </c>
      <c r="B241" s="70"/>
      <c r="C241" s="12" t="s">
        <v>331</v>
      </c>
      <c r="D241" s="12">
        <v>1</v>
      </c>
    </row>
    <row r="242" spans="1:4" s="35" customFormat="1" ht="32.25" customHeight="1">
      <c r="A242" s="71" t="s">
        <v>344</v>
      </c>
      <c r="B242" s="70"/>
      <c r="C242" s="12" t="s">
        <v>345</v>
      </c>
      <c r="D242" s="12">
        <v>2</v>
      </c>
    </row>
    <row r="243" spans="1:4" s="35" customFormat="1" ht="21" customHeight="1">
      <c r="A243" s="71" t="s">
        <v>348</v>
      </c>
      <c r="B243" s="70"/>
      <c r="C243" s="12" t="s">
        <v>349</v>
      </c>
      <c r="D243" s="12">
        <v>1</v>
      </c>
    </row>
    <row r="244" spans="1:4" s="35" customFormat="1" ht="35.25" customHeight="1">
      <c r="A244" s="71" t="s">
        <v>351</v>
      </c>
      <c r="B244" s="70"/>
      <c r="C244" s="12" t="s">
        <v>338</v>
      </c>
      <c r="D244" s="12">
        <v>1</v>
      </c>
    </row>
    <row r="245" spans="1:4" s="35" customFormat="1" ht="42.75" customHeight="1">
      <c r="A245" s="71" t="s">
        <v>352</v>
      </c>
      <c r="B245" s="70"/>
      <c r="C245" s="12" t="s">
        <v>353</v>
      </c>
      <c r="D245" s="12">
        <v>1</v>
      </c>
    </row>
    <row r="246" spans="1:4" s="35" customFormat="1" ht="42.75" customHeight="1">
      <c r="A246" s="71" t="s">
        <v>385</v>
      </c>
      <c r="B246" s="70"/>
      <c r="C246" s="12" t="s">
        <v>16</v>
      </c>
      <c r="D246" s="12">
        <v>1</v>
      </c>
    </row>
    <row r="247" spans="1:4" s="35" customFormat="1" ht="42.75" customHeight="1">
      <c r="A247" s="71" t="s">
        <v>372</v>
      </c>
      <c r="B247" s="70"/>
      <c r="C247" s="12" t="s">
        <v>24</v>
      </c>
      <c r="D247" s="12">
        <v>0.5</v>
      </c>
    </row>
    <row r="248" spans="1:4" s="35" customFormat="1" ht="39.75" customHeight="1">
      <c r="A248" s="71" t="s">
        <v>365</v>
      </c>
      <c r="B248" s="70"/>
      <c r="C248" s="12" t="s">
        <v>40</v>
      </c>
      <c r="D248" s="12">
        <v>1</v>
      </c>
    </row>
    <row r="249" spans="1:4" s="35" customFormat="1" ht="32.25" customHeight="1">
      <c r="A249" s="71" t="s">
        <v>364</v>
      </c>
      <c r="B249" s="70"/>
      <c r="C249" s="12" t="s">
        <v>49</v>
      </c>
      <c r="D249" s="12">
        <v>2</v>
      </c>
    </row>
    <row r="250" spans="1:4" s="35" customFormat="1" ht="32.25" customHeight="1">
      <c r="A250" s="71" t="s">
        <v>369</v>
      </c>
      <c r="B250" s="70"/>
      <c r="C250" s="12" t="s">
        <v>370</v>
      </c>
      <c r="D250" s="12">
        <v>1.5</v>
      </c>
    </row>
    <row r="251" spans="1:4" s="35" customFormat="1" ht="32.25" customHeight="1">
      <c r="A251" s="71" t="s">
        <v>371</v>
      </c>
      <c r="B251" s="70"/>
      <c r="C251" s="12" t="s">
        <v>9</v>
      </c>
      <c r="D251" s="12">
        <v>1</v>
      </c>
    </row>
    <row r="252" spans="1:4" s="35" customFormat="1" ht="32.25" customHeight="1">
      <c r="A252" s="71" t="s">
        <v>373</v>
      </c>
      <c r="B252" s="70"/>
      <c r="C252" s="12" t="s">
        <v>44</v>
      </c>
      <c r="D252" s="12">
        <v>2</v>
      </c>
    </row>
    <row r="253" spans="1:4" s="35" customFormat="1" ht="32.25" customHeight="1">
      <c r="A253" s="71" t="s">
        <v>374</v>
      </c>
      <c r="B253" s="70"/>
      <c r="C253" s="12" t="s">
        <v>9</v>
      </c>
      <c r="D253" s="12">
        <v>1</v>
      </c>
    </row>
    <row r="254" spans="1:4" s="35" customFormat="1" ht="32.25" customHeight="1">
      <c r="A254" s="71" t="s">
        <v>378</v>
      </c>
      <c r="B254" s="70"/>
      <c r="C254" s="12" t="s">
        <v>18</v>
      </c>
      <c r="D254" s="12">
        <v>1</v>
      </c>
    </row>
    <row r="255" spans="1:4" s="35" customFormat="1" ht="32.25" customHeight="1" thickBot="1">
      <c r="A255" s="71" t="s">
        <v>377</v>
      </c>
      <c r="B255" s="70"/>
      <c r="C255" s="12" t="s">
        <v>9</v>
      </c>
      <c r="D255" s="12">
        <v>1.5</v>
      </c>
    </row>
    <row r="256" spans="1:256" s="79" customFormat="1" ht="15.75" customHeight="1">
      <c r="A256" s="124" t="s">
        <v>11</v>
      </c>
      <c r="B256" s="124"/>
      <c r="C256" s="54"/>
      <c r="D256" s="5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</row>
    <row r="257" spans="1:4" ht="15">
      <c r="A257" s="14" t="s">
        <v>272</v>
      </c>
      <c r="B257" s="25"/>
      <c r="C257" s="16" t="s">
        <v>12</v>
      </c>
      <c r="D257" s="16">
        <v>1.5</v>
      </c>
    </row>
    <row r="258" spans="1:4" ht="15">
      <c r="A258" s="14" t="s">
        <v>273</v>
      </c>
      <c r="B258" s="25"/>
      <c r="C258" s="16" t="s">
        <v>12</v>
      </c>
      <c r="D258" s="16">
        <v>2.5</v>
      </c>
    </row>
    <row r="259" spans="1:4" ht="15">
      <c r="A259" s="14" t="s">
        <v>274</v>
      </c>
      <c r="B259" s="37"/>
      <c r="C259" s="16" t="s">
        <v>12</v>
      </c>
      <c r="D259" s="16">
        <v>3</v>
      </c>
    </row>
    <row r="260" spans="1:4" ht="15">
      <c r="A260" s="14" t="s">
        <v>275</v>
      </c>
      <c r="B260" s="37"/>
      <c r="C260" s="16" t="s">
        <v>12</v>
      </c>
      <c r="D260" s="16">
        <v>2</v>
      </c>
    </row>
    <row r="261" spans="1:4" ht="15">
      <c r="A261" s="14" t="s">
        <v>276</v>
      </c>
      <c r="B261" s="37"/>
      <c r="C261" s="16" t="s">
        <v>12</v>
      </c>
      <c r="D261" s="16">
        <v>2</v>
      </c>
    </row>
    <row r="262" spans="1:4" s="35" customFormat="1" ht="15">
      <c r="A262" s="14" t="s">
        <v>277</v>
      </c>
      <c r="B262" s="14"/>
      <c r="C262" s="16" t="s">
        <v>12</v>
      </c>
      <c r="D262" s="16">
        <v>1.5</v>
      </c>
    </row>
    <row r="263" spans="1:4" s="35" customFormat="1" ht="15">
      <c r="A263" s="14" t="s">
        <v>278</v>
      </c>
      <c r="B263" s="14"/>
      <c r="C263" s="16" t="s">
        <v>12</v>
      </c>
      <c r="D263" s="16">
        <v>1.5</v>
      </c>
    </row>
    <row r="264" spans="1:4" ht="15">
      <c r="A264" s="14" t="s">
        <v>279</v>
      </c>
      <c r="B264" s="47"/>
      <c r="C264" s="54" t="s">
        <v>12</v>
      </c>
      <c r="D264" s="12">
        <v>1.5</v>
      </c>
    </row>
    <row r="265" spans="1:4" ht="15">
      <c r="A265" s="14" t="s">
        <v>280</v>
      </c>
      <c r="B265" s="47"/>
      <c r="C265" s="54" t="s">
        <v>12</v>
      </c>
      <c r="D265" s="12">
        <v>1.5</v>
      </c>
    </row>
    <row r="266" spans="1:4" ht="15">
      <c r="A266" s="18" t="s">
        <v>281</v>
      </c>
      <c r="B266" s="47"/>
      <c r="C266" s="54" t="s">
        <v>12</v>
      </c>
      <c r="D266" s="12">
        <v>3</v>
      </c>
    </row>
    <row r="267" spans="1:4" s="7" customFormat="1" ht="15">
      <c r="A267" s="14" t="s">
        <v>282</v>
      </c>
      <c r="B267" s="15"/>
      <c r="C267" s="16" t="s">
        <v>12</v>
      </c>
      <c r="D267" s="16">
        <v>1.5</v>
      </c>
    </row>
    <row r="268" spans="1:4" s="7" customFormat="1" ht="28.5">
      <c r="A268" s="14" t="s">
        <v>283</v>
      </c>
      <c r="B268" s="15"/>
      <c r="C268" s="16" t="s">
        <v>12</v>
      </c>
      <c r="D268" s="16">
        <v>2</v>
      </c>
    </row>
    <row r="269" spans="1:4" s="7" customFormat="1" ht="15">
      <c r="A269" s="38" t="s">
        <v>284</v>
      </c>
      <c r="B269" s="15"/>
      <c r="C269" s="16" t="s">
        <v>12</v>
      </c>
      <c r="D269" s="16">
        <v>2.5</v>
      </c>
    </row>
    <row r="270" spans="1:4" s="7" customFormat="1" ht="15">
      <c r="A270" s="14" t="s">
        <v>285</v>
      </c>
      <c r="B270" s="15"/>
      <c r="C270" s="16" t="s">
        <v>12</v>
      </c>
      <c r="D270" s="16">
        <v>1</v>
      </c>
    </row>
    <row r="271" spans="1:4" s="7" customFormat="1" ht="15">
      <c r="A271" s="14" t="s">
        <v>286</v>
      </c>
      <c r="B271" s="15"/>
      <c r="C271" s="16" t="s">
        <v>12</v>
      </c>
      <c r="D271" s="16">
        <v>2</v>
      </c>
    </row>
    <row r="272" spans="1:4" s="7" customFormat="1" ht="15">
      <c r="A272" s="38" t="s">
        <v>287</v>
      </c>
      <c r="B272" s="15"/>
      <c r="C272" s="16" t="s">
        <v>12</v>
      </c>
      <c r="D272" s="16">
        <v>1</v>
      </c>
    </row>
    <row r="273" spans="1:4" s="7" customFormat="1" ht="15">
      <c r="A273" s="38" t="s">
        <v>288</v>
      </c>
      <c r="B273" s="15"/>
      <c r="C273" s="16" t="s">
        <v>12</v>
      </c>
      <c r="D273" s="16">
        <v>1</v>
      </c>
    </row>
    <row r="274" spans="1:4" s="7" customFormat="1" ht="15">
      <c r="A274" s="38" t="s">
        <v>289</v>
      </c>
      <c r="B274" s="15"/>
      <c r="C274" s="16" t="s">
        <v>12</v>
      </c>
      <c r="D274" s="16">
        <v>2</v>
      </c>
    </row>
    <row r="275" spans="1:4" s="7" customFormat="1" ht="15">
      <c r="A275" s="38" t="s">
        <v>290</v>
      </c>
      <c r="B275" s="15"/>
      <c r="C275" s="16" t="s">
        <v>12</v>
      </c>
      <c r="D275" s="16">
        <v>1</v>
      </c>
    </row>
    <row r="276" spans="1:4" s="7" customFormat="1" ht="15">
      <c r="A276" s="14" t="s">
        <v>291</v>
      </c>
      <c r="B276" s="15"/>
      <c r="C276" s="16" t="s">
        <v>12</v>
      </c>
      <c r="D276" s="16">
        <v>1</v>
      </c>
    </row>
    <row r="277" spans="1:4" s="7" customFormat="1" ht="15">
      <c r="A277" s="14" t="s">
        <v>292</v>
      </c>
      <c r="B277" s="15"/>
      <c r="C277" s="16" t="s">
        <v>12</v>
      </c>
      <c r="D277" s="16">
        <v>5</v>
      </c>
    </row>
    <row r="278" spans="1:4" s="7" customFormat="1" ht="15">
      <c r="A278" s="14" t="s">
        <v>293</v>
      </c>
      <c r="B278" s="15"/>
      <c r="C278" s="16" t="s">
        <v>12</v>
      </c>
      <c r="D278" s="16">
        <v>4</v>
      </c>
    </row>
    <row r="279" spans="1:4" s="7" customFormat="1" ht="28.5">
      <c r="A279" s="14" t="s">
        <v>294</v>
      </c>
      <c r="B279" s="15"/>
      <c r="C279" s="16" t="s">
        <v>12</v>
      </c>
      <c r="D279" s="16">
        <v>1</v>
      </c>
    </row>
    <row r="280" spans="1:4" s="7" customFormat="1" ht="15">
      <c r="A280" s="14" t="s">
        <v>295</v>
      </c>
      <c r="B280" s="15"/>
      <c r="C280" s="16" t="s">
        <v>12</v>
      </c>
      <c r="D280" s="16">
        <v>2</v>
      </c>
    </row>
    <row r="281" spans="1:4" s="7" customFormat="1" ht="15">
      <c r="A281" s="14" t="s">
        <v>296</v>
      </c>
      <c r="B281" s="15"/>
      <c r="C281" s="16" t="s">
        <v>12</v>
      </c>
      <c r="D281" s="16">
        <v>1</v>
      </c>
    </row>
    <row r="282" spans="1:4" s="7" customFormat="1" ht="15">
      <c r="A282" s="14" t="s">
        <v>297</v>
      </c>
      <c r="B282" s="15"/>
      <c r="C282" s="16" t="s">
        <v>12</v>
      </c>
      <c r="D282" s="16">
        <v>1</v>
      </c>
    </row>
    <row r="283" spans="1:4" s="7" customFormat="1" ht="15">
      <c r="A283" s="14" t="s">
        <v>298</v>
      </c>
      <c r="B283" s="15"/>
      <c r="C283" s="16" t="s">
        <v>12</v>
      </c>
      <c r="D283" s="16">
        <v>1</v>
      </c>
    </row>
    <row r="284" spans="1:4" s="7" customFormat="1" ht="15">
      <c r="A284" s="38" t="s">
        <v>299</v>
      </c>
      <c r="B284" s="15"/>
      <c r="C284" s="16" t="s">
        <v>12</v>
      </c>
      <c r="D284" s="16">
        <v>1</v>
      </c>
    </row>
    <row r="285" spans="1:4" s="7" customFormat="1" ht="15">
      <c r="A285" s="14" t="s">
        <v>300</v>
      </c>
      <c r="B285" s="37"/>
      <c r="C285" s="16" t="s">
        <v>12</v>
      </c>
      <c r="D285" s="16">
        <v>1</v>
      </c>
    </row>
    <row r="286" spans="1:4" s="7" customFormat="1" ht="15">
      <c r="A286" s="14" t="s">
        <v>301</v>
      </c>
      <c r="B286" s="37"/>
      <c r="C286" s="16" t="s">
        <v>12</v>
      </c>
      <c r="D286" s="16">
        <v>1</v>
      </c>
    </row>
    <row r="287" spans="1:4" s="7" customFormat="1" ht="15">
      <c r="A287" s="14" t="s">
        <v>60</v>
      </c>
      <c r="B287" s="37"/>
      <c r="C287" s="16" t="s">
        <v>12</v>
      </c>
      <c r="D287" s="16">
        <v>2</v>
      </c>
    </row>
    <row r="288" spans="1:4" s="7" customFormat="1" ht="28.5">
      <c r="A288" s="60" t="s">
        <v>304</v>
      </c>
      <c r="B288" s="15"/>
      <c r="C288" s="54" t="s">
        <v>12</v>
      </c>
      <c r="D288" s="54">
        <v>2</v>
      </c>
    </row>
    <row r="289" spans="1:4" s="7" customFormat="1" ht="28.5">
      <c r="A289" s="60" t="s">
        <v>311</v>
      </c>
      <c r="B289" s="15"/>
      <c r="C289" s="54" t="s">
        <v>12</v>
      </c>
      <c r="D289" s="54">
        <v>1</v>
      </c>
    </row>
    <row r="290" spans="1:4" s="7" customFormat="1" ht="15">
      <c r="A290" s="60" t="s">
        <v>312</v>
      </c>
      <c r="B290" s="15"/>
      <c r="C290" s="54" t="s">
        <v>12</v>
      </c>
      <c r="D290" s="54"/>
    </row>
    <row r="291" spans="1:4" s="7" customFormat="1" ht="15">
      <c r="A291" s="60" t="s">
        <v>313</v>
      </c>
      <c r="B291" s="15"/>
      <c r="C291" s="54" t="s">
        <v>12</v>
      </c>
      <c r="D291" s="54">
        <v>1</v>
      </c>
    </row>
    <row r="292" spans="1:4" s="7" customFormat="1" ht="28.5">
      <c r="A292" s="60" t="s">
        <v>324</v>
      </c>
      <c r="B292" s="15"/>
      <c r="C292" s="54" t="s">
        <v>12</v>
      </c>
      <c r="D292" s="54">
        <v>1</v>
      </c>
    </row>
    <row r="293" spans="1:4" s="7" customFormat="1" ht="28.5">
      <c r="A293" s="60" t="s">
        <v>356</v>
      </c>
      <c r="B293" s="15"/>
      <c r="C293" s="54" t="s">
        <v>12</v>
      </c>
      <c r="D293" s="54">
        <v>1</v>
      </c>
    </row>
    <row r="294" spans="1:4" s="7" customFormat="1" ht="15">
      <c r="A294" s="60" t="s">
        <v>358</v>
      </c>
      <c r="B294" s="15"/>
      <c r="C294" s="54" t="s">
        <v>12</v>
      </c>
      <c r="D294" s="54">
        <v>1</v>
      </c>
    </row>
    <row r="295" spans="1:5" s="7" customFormat="1" ht="15">
      <c r="A295" s="60" t="s">
        <v>363</v>
      </c>
      <c r="B295" s="15"/>
      <c r="C295" s="54" t="s">
        <v>12</v>
      </c>
      <c r="D295" s="54">
        <v>1</v>
      </c>
      <c r="E295" s="7">
        <v>282</v>
      </c>
    </row>
    <row r="296" spans="1:4" s="7" customFormat="1" ht="28.5">
      <c r="A296" s="60" t="s">
        <v>381</v>
      </c>
      <c r="B296" s="15"/>
      <c r="C296" s="54" t="s">
        <v>12</v>
      </c>
      <c r="D296" s="54">
        <v>1</v>
      </c>
    </row>
    <row r="297" spans="1:4" ht="15.75" customHeight="1" thickBot="1">
      <c r="A297" s="125" t="s">
        <v>13</v>
      </c>
      <c r="B297" s="125"/>
      <c r="C297" s="9"/>
      <c r="D297" s="54">
        <f>SUM(D9:D296)</f>
        <v>1164.4499999999998</v>
      </c>
    </row>
    <row r="298" spans="1:4" ht="15">
      <c r="A298" s="19"/>
      <c r="B298" s="19"/>
      <c r="C298" s="8"/>
      <c r="D298" s="8"/>
    </row>
    <row r="299" spans="1:5" ht="15">
      <c r="A299" s="80" t="s">
        <v>389</v>
      </c>
      <c r="B299" s="81"/>
      <c r="C299" s="81"/>
      <c r="D299" s="80">
        <v>179748.86</v>
      </c>
      <c r="E299" s="1">
        <f>102878+56979</f>
        <v>159857</v>
      </c>
    </row>
    <row r="300" spans="1:4" ht="15">
      <c r="A300" s="80" t="s">
        <v>390</v>
      </c>
      <c r="B300" s="81"/>
      <c r="C300" s="81"/>
      <c r="D300" s="80">
        <v>12148.38</v>
      </c>
    </row>
    <row r="301" spans="1:4" ht="15">
      <c r="A301" s="80" t="s">
        <v>391</v>
      </c>
      <c r="B301" s="80"/>
      <c r="C301" s="80"/>
      <c r="D301" s="80">
        <v>2596</v>
      </c>
    </row>
    <row r="302" spans="1:4" ht="15">
      <c r="A302" s="80" t="s">
        <v>392</v>
      </c>
      <c r="B302" s="80"/>
      <c r="C302" s="80"/>
      <c r="D302" s="80">
        <v>15.97</v>
      </c>
    </row>
    <row r="303" spans="1:4" ht="15">
      <c r="A303" s="80" t="s">
        <v>393</v>
      </c>
      <c r="B303" s="80"/>
      <c r="C303" s="80"/>
      <c r="D303" s="80">
        <f>1.97*783.1*19</f>
        <v>29311.433</v>
      </c>
    </row>
    <row r="304" spans="1:4" ht="15">
      <c r="A304" s="80" t="s">
        <v>394</v>
      </c>
      <c r="B304" s="80"/>
      <c r="C304" s="80"/>
      <c r="D304" s="80">
        <f>0.89*D301*19</f>
        <v>43898.36</v>
      </c>
    </row>
    <row r="305" spans="1:4" ht="15">
      <c r="A305" s="80" t="s">
        <v>395</v>
      </c>
      <c r="B305" s="80"/>
      <c r="C305" s="80"/>
      <c r="D305" s="80">
        <f>6010100/48196*D301</f>
        <v>323724.3671673998</v>
      </c>
    </row>
    <row r="306" spans="1:4" ht="18.75">
      <c r="A306" s="82" t="s">
        <v>401</v>
      </c>
      <c r="B306" s="82"/>
      <c r="C306" s="80"/>
      <c r="D306" s="80">
        <f>D297</f>
        <v>1164.4499999999998</v>
      </c>
    </row>
    <row r="307" spans="1:4" ht="18.75">
      <c r="A307" s="82" t="s">
        <v>396</v>
      </c>
      <c r="B307" s="82"/>
      <c r="C307" s="80"/>
      <c r="D307" s="80">
        <f>D306*130*1.302</f>
        <v>197094.80699999997</v>
      </c>
    </row>
    <row r="308" spans="1:4" ht="19.5" thickBot="1">
      <c r="A308" s="82" t="s">
        <v>397</v>
      </c>
      <c r="B308" s="82"/>
      <c r="C308" s="80"/>
      <c r="D308" s="80">
        <f>E295*150</f>
        <v>42300</v>
      </c>
    </row>
    <row r="309" spans="1:4" ht="18.75">
      <c r="A309" s="122" t="s">
        <v>398</v>
      </c>
      <c r="B309" s="123"/>
      <c r="C309"/>
      <c r="D309">
        <f>D307+D308+D299+D300+D303+D304+D305</f>
        <v>828226.2071673998</v>
      </c>
    </row>
    <row r="310" spans="1:4" ht="37.5">
      <c r="A310" s="82" t="s">
        <v>403</v>
      </c>
      <c r="B310" s="83"/>
      <c r="C310"/>
      <c r="D310" s="86">
        <f>D301*D302*19</f>
        <v>787704.28</v>
      </c>
    </row>
    <row r="311" spans="1:4" ht="37.5">
      <c r="A311" s="82" t="s">
        <v>404</v>
      </c>
      <c r="B311" s="83"/>
      <c r="C311"/>
      <c r="D311" s="85">
        <f>D310-D313</f>
        <v>689566.28</v>
      </c>
    </row>
    <row r="312" spans="1:4" ht="18.75">
      <c r="A312" s="84" t="s">
        <v>399</v>
      </c>
      <c r="B312" s="84"/>
      <c r="C312"/>
      <c r="D312" s="85">
        <f>D311-D309</f>
        <v>-138659.9271673998</v>
      </c>
    </row>
    <row r="313" spans="1:4" ht="18.75">
      <c r="A313" s="84" t="s">
        <v>405</v>
      </c>
      <c r="B313" s="84"/>
      <c r="C313"/>
      <c r="D313" s="86">
        <v>98138</v>
      </c>
    </row>
    <row r="314" spans="1:4" ht="15">
      <c r="A314"/>
      <c r="B314"/>
      <c r="C314"/>
      <c r="D314"/>
    </row>
    <row r="315" spans="1:4" ht="15">
      <c r="A315" s="107" t="s">
        <v>400</v>
      </c>
      <c r="B315" s="107"/>
      <c r="C315" s="107"/>
      <c r="D315" s="107"/>
    </row>
  </sheetData>
  <sheetProtection/>
  <mergeCells count="57">
    <mergeCell ref="A309:B309"/>
    <mergeCell ref="A315:D315"/>
    <mergeCell ref="A256:B256"/>
    <mergeCell ref="A297:B297"/>
    <mergeCell ref="A199:B199"/>
    <mergeCell ref="A206:B206"/>
    <mergeCell ref="A207:B207"/>
    <mergeCell ref="A177:B177"/>
    <mergeCell ref="A178:B178"/>
    <mergeCell ref="A194:B194"/>
    <mergeCell ref="A196:B196"/>
    <mergeCell ref="A197:B197"/>
    <mergeCell ref="A164:B164"/>
    <mergeCell ref="A170:B170"/>
    <mergeCell ref="A171:B171"/>
    <mergeCell ref="A174:B174"/>
    <mergeCell ref="A175:B175"/>
    <mergeCell ref="A156:B156"/>
    <mergeCell ref="A158:B158"/>
    <mergeCell ref="A159:B159"/>
    <mergeCell ref="A160:B160"/>
    <mergeCell ref="A163:B163"/>
    <mergeCell ref="A76:B76"/>
    <mergeCell ref="A81:B81"/>
    <mergeCell ref="A116:B116"/>
    <mergeCell ref="A143:B143"/>
    <mergeCell ref="A155:B155"/>
    <mergeCell ref="A35:B35"/>
    <mergeCell ref="A36:B36"/>
    <mergeCell ref="A37:B37"/>
    <mergeCell ref="A44:B44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9:B9"/>
    <mergeCell ref="A12:B12"/>
    <mergeCell ref="A13:B13"/>
    <mergeCell ref="A18:B18"/>
    <mergeCell ref="A7:B7"/>
    <mergeCell ref="A8:B8"/>
    <mergeCell ref="A1:D1"/>
    <mergeCell ref="A2:D2"/>
    <mergeCell ref="A3:D3"/>
    <mergeCell ref="A5:B5"/>
    <mergeCell ref="A6:B6"/>
  </mergeCells>
  <printOptions/>
  <pageMargins left="0.708333333333333" right="0.708333333333333" top="0.747916666666667" bottom="0.747916666666667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OpenOffice.org/3.1$Win32 OpenOffice.org_project/310m19$Build-9420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2015-06-09T05:13:03Z</cp:lastPrinted>
  <dcterms:created xsi:type="dcterms:W3CDTF">2015-06-09T05:14:23Z</dcterms:created>
  <dcterms:modified xsi:type="dcterms:W3CDTF">2015-06-09T05:15:32Z</dcterms:modified>
  <cp:category/>
  <cp:version/>
  <cp:contentType/>
  <cp:contentStatus/>
</cp:coreProperties>
</file>